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1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<sst xmlns="http://schemas.openxmlformats.org/spreadsheetml/2006/main" count="1255" uniqueCount="117">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</sst>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kenaten"/>
      <family val="0"/>
    </font>
    <font>
      <sz val="8"/>
      <name val="Akenat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183" fontId="0" fillId="0" borderId="43" xfId="0" applyNumberFormat="1" applyFill="1" applyBorder="1" applyAlignment="1">
      <alignment horizontal="center" vertical="center"/>
    </xf>
    <xf numFmtId="183" fontId="0" fillId="0" borderId="41" xfId="0" applyNumberFormat="1" applyFill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84" xfId="0" applyNumberFormat="1" applyBorder="1" applyAlignment="1">
      <alignment horizontal="center" vertical="center"/>
    </xf>
    <xf numFmtId="183" fontId="0" fillId="0" borderId="85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4" fontId="0" fillId="0" borderId="86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80" fontId="0" fillId="0" borderId="44" xfId="0" applyNumberFormat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50" xfId="0" applyNumberFormat="1" applyFill="1" applyBorder="1" applyAlignment="1">
      <alignment horizontal="center" vertical="center"/>
    </xf>
    <xf numFmtId="4" fontId="0" fillId="20" borderId="32" xfId="0" applyNumberFormat="1" applyFill="1" applyBorder="1" applyAlignment="1">
      <alignment horizontal="center" vertical="center"/>
    </xf>
    <xf numFmtId="4" fontId="0" fillId="20" borderId="42" xfId="0" applyNumberFormat="1" applyFill="1" applyBorder="1" applyAlignment="1">
      <alignment horizontal="center" vertical="center"/>
    </xf>
    <xf numFmtId="4" fontId="0" fillId="20" borderId="31" xfId="0" applyNumberFormat="1" applyFill="1" applyBorder="1" applyAlignment="1">
      <alignment horizontal="center" vertical="center"/>
    </xf>
    <xf numFmtId="4" fontId="0" fillId="20" borderId="43" xfId="0" applyNumberFormat="1" applyFill="1" applyBorder="1" applyAlignment="1">
      <alignment horizontal="center" vertical="center"/>
    </xf>
    <xf numFmtId="4" fontId="0" fillId="20" borderId="88" xfId="0" applyNumberFormat="1" applyFill="1" applyBorder="1" applyAlignment="1">
      <alignment horizontal="center" vertical="center"/>
    </xf>
    <xf numFmtId="4" fontId="0" fillId="20" borderId="24" xfId="0" applyNumberFormat="1" applyFill="1" applyBorder="1" applyAlignment="1">
      <alignment horizontal="center" vertical="center"/>
    </xf>
    <xf numFmtId="4" fontId="0" fillId="20" borderId="57" xfId="0" applyNumberFormat="1" applyFill="1" applyBorder="1" applyAlignment="1">
      <alignment horizontal="center" vertical="center"/>
    </xf>
    <xf numFmtId="4" fontId="0" fillId="20" borderId="25" xfId="0" applyNumberFormat="1" applyFill="1" applyBorder="1" applyAlignment="1">
      <alignment horizontal="center" vertical="center"/>
    </xf>
    <xf numFmtId="4" fontId="0" fillId="20" borderId="87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83" fontId="0" fillId="0" borderId="42" xfId="0" applyNumberForma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83" fontId="0" fillId="0" borderId="53" xfId="0" applyNumberFormat="1" applyFill="1" applyBorder="1" applyAlignment="1">
      <alignment horizontal="center" vertical="center"/>
    </xf>
    <xf numFmtId="180" fontId="0" fillId="0" borderId="79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183" fontId="0" fillId="0" borderId="33" xfId="0" applyNumberForma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36" xfId="0" applyBorder="1" applyAlignment="1">
      <alignment/>
    </xf>
    <xf numFmtId="183" fontId="0" fillId="0" borderId="89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3" fontId="0" fillId="0" borderId="93" xfId="0" applyNumberForma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0" fillId="0" borderId="5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13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20" borderId="54" xfId="0" applyFill="1" applyBorder="1" applyAlignment="1">
      <alignment horizontal="center" vertical="center"/>
    </xf>
    <xf numFmtId="3" fontId="8" fillId="0" borderId="81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0" fillId="0" borderId="1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185" fontId="10" fillId="0" borderId="21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">
      <selection activeCell="D19" sqref="D19:D20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422" t="s">
        <v>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1:14" ht="14.25" customHeight="1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4" ht="14.25" customHeight="1" thickBot="1" thickTop="1">
      <c r="A8" s="392" t="s">
        <v>6</v>
      </c>
      <c r="B8" s="400" t="s">
        <v>7</v>
      </c>
      <c r="C8" s="380"/>
      <c r="D8" s="381"/>
      <c r="E8" s="400" t="s">
        <v>11</v>
      </c>
      <c r="F8" s="401"/>
      <c r="G8" s="428" t="s">
        <v>15</v>
      </c>
      <c r="H8" s="429"/>
      <c r="I8" s="429"/>
      <c r="J8" s="429"/>
      <c r="K8" s="429"/>
      <c r="L8" s="429"/>
      <c r="M8" s="429"/>
      <c r="N8" s="430"/>
    </row>
    <row r="9" spans="1:14" ht="14.25" customHeight="1" thickTop="1">
      <c r="A9" s="393"/>
      <c r="B9" s="415" t="s">
        <v>8</v>
      </c>
      <c r="C9" s="416"/>
      <c r="D9" s="431" t="s">
        <v>9</v>
      </c>
      <c r="E9" s="395" t="s">
        <v>10</v>
      </c>
      <c r="F9" s="396" t="s">
        <v>9</v>
      </c>
      <c r="G9" s="384" t="s">
        <v>27</v>
      </c>
      <c r="H9" s="385"/>
      <c r="I9" s="398" t="s">
        <v>28</v>
      </c>
      <c r="J9" s="399"/>
      <c r="K9" s="398" t="s">
        <v>13</v>
      </c>
      <c r="L9" s="399"/>
      <c r="M9" s="398" t="s">
        <v>14</v>
      </c>
      <c r="N9" s="399"/>
    </row>
    <row r="10" spans="1:14" ht="14.25" customHeight="1" thickBot="1">
      <c r="A10" s="394"/>
      <c r="B10" s="417"/>
      <c r="C10" s="418"/>
      <c r="D10" s="391"/>
      <c r="E10" s="410"/>
      <c r="F10" s="397"/>
      <c r="G10" s="244" t="s">
        <v>114</v>
      </c>
      <c r="H10" s="15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402" t="s">
        <v>16</v>
      </c>
      <c r="B11" s="281" t="s">
        <v>94</v>
      </c>
      <c r="C11" s="189">
        <v>4753</v>
      </c>
      <c r="D11" s="273">
        <f>бисери!D11</f>
        <v>12.58653</v>
      </c>
      <c r="E11" s="395">
        <v>269</v>
      </c>
      <c r="F11" s="403">
        <v>22.54</v>
      </c>
      <c r="G11" s="245">
        <v>88936</v>
      </c>
      <c r="H11" s="112">
        <v>5.81</v>
      </c>
      <c r="K11" s="7"/>
      <c r="L11" s="8"/>
      <c r="M11" s="7"/>
      <c r="N11" s="8"/>
    </row>
    <row r="12" spans="1:14" ht="14.25" customHeight="1" thickBot="1">
      <c r="A12" s="412"/>
      <c r="B12" s="311" t="s">
        <v>111</v>
      </c>
      <c r="C12" s="88">
        <v>34.5</v>
      </c>
      <c r="D12" s="196">
        <f>бисери!D12</f>
        <v>63.58538999999999</v>
      </c>
      <c r="E12" s="407"/>
      <c r="F12" s="405"/>
      <c r="G12" s="246">
        <v>2044.8</v>
      </c>
      <c r="H12" s="118">
        <v>47.23</v>
      </c>
      <c r="K12" s="7"/>
      <c r="L12" s="8"/>
      <c r="M12" s="7"/>
      <c r="N12" s="8"/>
    </row>
    <row r="13" spans="1:14" ht="14.25" customHeight="1">
      <c r="A13" s="408" t="s">
        <v>17</v>
      </c>
      <c r="B13" s="178" t="s">
        <v>94</v>
      </c>
      <c r="C13" s="123">
        <f>3480+958</f>
        <v>4438</v>
      </c>
      <c r="D13" s="195">
        <v>12.587</v>
      </c>
      <c r="E13" s="406">
        <f>262+3</f>
        <v>265</v>
      </c>
      <c r="F13" s="404">
        <v>22.54</v>
      </c>
      <c r="G13" s="245">
        <v>79464</v>
      </c>
      <c r="H13" s="112">
        <v>5.81</v>
      </c>
      <c r="I13" s="76"/>
      <c r="J13" s="15"/>
      <c r="K13" s="14"/>
      <c r="L13" s="15"/>
      <c r="M13" s="14"/>
      <c r="N13" s="15"/>
    </row>
    <row r="14" spans="1:14" ht="14.25" customHeight="1" thickBot="1">
      <c r="A14" s="412"/>
      <c r="B14" s="280" t="s">
        <v>111</v>
      </c>
      <c r="C14" s="88">
        <v>34.5</v>
      </c>
      <c r="D14" s="196">
        <v>63.585</v>
      </c>
      <c r="E14" s="407"/>
      <c r="F14" s="405"/>
      <c r="G14" s="246">
        <v>2044.8</v>
      </c>
      <c r="H14" s="118">
        <v>47.23</v>
      </c>
      <c r="I14" s="240"/>
      <c r="J14" s="22"/>
      <c r="K14" s="21"/>
      <c r="L14" s="22"/>
      <c r="M14" s="21"/>
      <c r="N14" s="22"/>
    </row>
    <row r="15" spans="1:14" ht="14.25" customHeight="1">
      <c r="A15" s="408" t="s">
        <v>18</v>
      </c>
      <c r="B15" s="281" t="s">
        <v>94</v>
      </c>
      <c r="C15" s="123">
        <v>0</v>
      </c>
      <c r="D15" s="195">
        <v>12.587</v>
      </c>
      <c r="E15" s="406">
        <f>100+2</f>
        <v>102</v>
      </c>
      <c r="F15" s="404">
        <v>22.54</v>
      </c>
      <c r="G15" s="245">
        <v>62849</v>
      </c>
      <c r="H15" s="112">
        <v>5.81</v>
      </c>
      <c r="I15" s="76"/>
      <c r="J15" s="15"/>
      <c r="K15" s="14"/>
      <c r="L15" s="15"/>
      <c r="M15" s="14"/>
      <c r="N15" s="15"/>
    </row>
    <row r="16" spans="1:14" ht="14.25" customHeight="1" thickBot="1">
      <c r="A16" s="412"/>
      <c r="B16" s="280" t="s">
        <v>111</v>
      </c>
      <c r="C16" s="88">
        <v>34.5</v>
      </c>
      <c r="D16" s="196">
        <v>63.585</v>
      </c>
      <c r="E16" s="407"/>
      <c r="F16" s="405"/>
      <c r="G16" s="246">
        <v>2044.8</v>
      </c>
      <c r="H16" s="118">
        <v>47.23</v>
      </c>
      <c r="I16" s="240"/>
      <c r="J16" s="22"/>
      <c r="K16" s="21"/>
      <c r="L16" s="22"/>
      <c r="M16" s="21"/>
      <c r="N16" s="22"/>
    </row>
    <row r="17" spans="1:14" ht="14.25" customHeight="1">
      <c r="A17" s="408" t="s">
        <v>19</v>
      </c>
      <c r="B17" s="281" t="s">
        <v>94</v>
      </c>
      <c r="C17" s="123">
        <f>3680+1047</f>
        <v>4727</v>
      </c>
      <c r="D17" s="195">
        <v>12.587</v>
      </c>
      <c r="E17" s="406">
        <v>0</v>
      </c>
      <c r="F17" s="404">
        <v>22.54</v>
      </c>
      <c r="G17" s="245">
        <v>72395</v>
      </c>
      <c r="H17" s="112">
        <v>5.81</v>
      </c>
      <c r="I17" s="76"/>
      <c r="J17" s="15"/>
      <c r="K17" s="14"/>
      <c r="L17" s="15"/>
      <c r="M17" s="14"/>
      <c r="N17" s="15"/>
    </row>
    <row r="18" spans="1:14" ht="14.25" customHeight="1" thickBot="1">
      <c r="A18" s="412"/>
      <c r="B18" s="280" t="s">
        <v>111</v>
      </c>
      <c r="C18" s="88">
        <v>34.5</v>
      </c>
      <c r="D18" s="196">
        <v>63.585</v>
      </c>
      <c r="E18" s="407"/>
      <c r="F18" s="405"/>
      <c r="G18" s="246">
        <v>2044.8</v>
      </c>
      <c r="H18" s="118">
        <v>47.23</v>
      </c>
      <c r="I18" s="240"/>
      <c r="J18" s="22"/>
      <c r="K18" s="21"/>
      <c r="L18" s="22"/>
      <c r="M18" s="21"/>
      <c r="N18" s="22"/>
    </row>
    <row r="19" spans="1:14" ht="14.25" customHeight="1">
      <c r="A19" s="408" t="s">
        <v>20</v>
      </c>
      <c r="B19" s="281" t="s">
        <v>94</v>
      </c>
      <c r="C19" s="123">
        <f>1360+599</f>
        <v>1959</v>
      </c>
      <c r="D19" s="195">
        <v>12.587</v>
      </c>
      <c r="E19" s="406">
        <v>404</v>
      </c>
      <c r="F19" s="404">
        <v>22.54</v>
      </c>
      <c r="G19" s="245">
        <v>0</v>
      </c>
      <c r="H19" s="112">
        <v>5.81</v>
      </c>
      <c r="I19" s="76"/>
      <c r="J19" s="15"/>
      <c r="K19" s="14"/>
      <c r="L19" s="15"/>
      <c r="M19" s="14"/>
      <c r="N19" s="15"/>
    </row>
    <row r="20" spans="1:14" ht="14.25" customHeight="1" thickBot="1">
      <c r="A20" s="412"/>
      <c r="B20" s="280" t="s">
        <v>111</v>
      </c>
      <c r="C20" s="88">
        <v>34.5</v>
      </c>
      <c r="D20" s="196">
        <v>63.585</v>
      </c>
      <c r="E20" s="407"/>
      <c r="F20" s="405"/>
      <c r="G20" s="246">
        <v>2044.8</v>
      </c>
      <c r="H20" s="118">
        <v>47.23</v>
      </c>
      <c r="I20" s="240"/>
      <c r="J20" s="22"/>
      <c r="K20" s="21"/>
      <c r="L20" s="22"/>
      <c r="M20" s="21"/>
      <c r="N20" s="22"/>
    </row>
    <row r="21" spans="1:14" ht="14.25" customHeight="1">
      <c r="A21" s="408" t="s">
        <v>68</v>
      </c>
      <c r="B21" s="281" t="s">
        <v>94</v>
      </c>
      <c r="C21" s="122"/>
      <c r="D21" s="195"/>
      <c r="E21" s="406"/>
      <c r="F21" s="404"/>
      <c r="G21" s="245"/>
      <c r="H21" s="112"/>
      <c r="I21" s="76"/>
      <c r="J21" s="15"/>
      <c r="K21" s="14"/>
      <c r="L21" s="15"/>
      <c r="M21" s="14"/>
      <c r="N21" s="15"/>
    </row>
    <row r="22" spans="1:14" ht="14.25" customHeight="1" thickBot="1">
      <c r="A22" s="412"/>
      <c r="B22" s="280" t="s">
        <v>111</v>
      </c>
      <c r="C22" s="88"/>
      <c r="D22" s="196"/>
      <c r="E22" s="407"/>
      <c r="F22" s="405"/>
      <c r="G22" s="246"/>
      <c r="H22" s="118"/>
      <c r="I22" s="240"/>
      <c r="J22" s="22"/>
      <c r="K22" s="21"/>
      <c r="L22" s="22"/>
      <c r="M22" s="21"/>
      <c r="N22" s="22"/>
    </row>
    <row r="23" spans="1:14" ht="14.25" customHeight="1">
      <c r="A23" s="408" t="s">
        <v>69</v>
      </c>
      <c r="B23" s="281" t="s">
        <v>94</v>
      </c>
      <c r="C23" s="122"/>
      <c r="D23" s="195"/>
      <c r="E23" s="406"/>
      <c r="F23" s="382"/>
      <c r="G23" s="141"/>
      <c r="H23" s="112"/>
      <c r="I23" s="14"/>
      <c r="J23" s="15"/>
      <c r="K23" s="14"/>
      <c r="L23" s="15"/>
      <c r="M23" s="14"/>
      <c r="N23" s="15"/>
    </row>
    <row r="24" spans="1:14" ht="14.25" customHeight="1" thickBot="1">
      <c r="A24" s="412"/>
      <c r="B24" s="280" t="s">
        <v>95</v>
      </c>
      <c r="C24" s="88"/>
      <c r="D24" s="196"/>
      <c r="E24" s="407"/>
      <c r="F24" s="383"/>
      <c r="G24" s="284"/>
      <c r="H24" s="118"/>
      <c r="I24" s="21"/>
      <c r="J24" s="22"/>
      <c r="K24" s="21"/>
      <c r="L24" s="22"/>
      <c r="M24" s="21"/>
      <c r="N24" s="22"/>
    </row>
    <row r="25" spans="1:14" ht="14.25" customHeight="1">
      <c r="A25" s="408" t="s">
        <v>22</v>
      </c>
      <c r="B25" s="281" t="s">
        <v>94</v>
      </c>
      <c r="C25" s="122"/>
      <c r="D25" s="195"/>
      <c r="E25" s="406"/>
      <c r="F25" s="404"/>
      <c r="G25" s="285"/>
      <c r="H25" s="112"/>
      <c r="I25" s="240"/>
      <c r="J25" s="22"/>
      <c r="K25" s="21"/>
      <c r="L25" s="22"/>
      <c r="M25" s="21"/>
      <c r="N25" s="22"/>
    </row>
    <row r="26" spans="1:14" ht="14.25" customHeight="1">
      <c r="A26" s="412"/>
      <c r="B26" s="280" t="s">
        <v>95</v>
      </c>
      <c r="C26" s="88"/>
      <c r="D26" s="196"/>
      <c r="E26" s="407"/>
      <c r="F26" s="405"/>
      <c r="G26" s="286"/>
      <c r="H26" s="287"/>
      <c r="I26" s="109"/>
      <c r="J26" s="5"/>
      <c r="K26" s="4"/>
      <c r="L26" s="5"/>
      <c r="M26" s="4"/>
      <c r="N26" s="5"/>
    </row>
    <row r="27" spans="1:14" ht="14.25" customHeight="1">
      <c r="A27" s="408" t="s">
        <v>23</v>
      </c>
      <c r="B27" s="281" t="s">
        <v>94</v>
      </c>
      <c r="C27" s="123"/>
      <c r="D27" s="195"/>
      <c r="E27" s="406"/>
      <c r="F27" s="404"/>
      <c r="G27" s="288"/>
      <c r="H27" s="113"/>
      <c r="I27" s="109"/>
      <c r="J27" s="5"/>
      <c r="K27" s="4"/>
      <c r="L27" s="5"/>
      <c r="M27" s="4"/>
      <c r="N27" s="5"/>
    </row>
    <row r="28" spans="1:14" ht="14.25" customHeight="1">
      <c r="A28" s="412"/>
      <c r="B28" s="280" t="s">
        <v>95</v>
      </c>
      <c r="C28" s="88"/>
      <c r="D28" s="196"/>
      <c r="E28" s="407"/>
      <c r="F28" s="405"/>
      <c r="G28" s="286"/>
      <c r="H28" s="287"/>
      <c r="I28" s="109"/>
      <c r="J28" s="5"/>
      <c r="K28" s="4"/>
      <c r="L28" s="5"/>
      <c r="M28" s="4"/>
      <c r="N28" s="5"/>
    </row>
    <row r="29" spans="1:14" ht="14.25" customHeight="1">
      <c r="A29" s="408" t="s">
        <v>24</v>
      </c>
      <c r="B29" s="281" t="s">
        <v>94</v>
      </c>
      <c r="C29" s="123"/>
      <c r="D29" s="195"/>
      <c r="E29" s="413"/>
      <c r="F29" s="404"/>
      <c r="G29" s="288"/>
      <c r="H29" s="113"/>
      <c r="I29" s="109"/>
      <c r="J29" s="5"/>
      <c r="K29" s="4"/>
      <c r="L29" s="5"/>
      <c r="M29" s="4"/>
      <c r="N29" s="5"/>
    </row>
    <row r="30" spans="1:14" ht="14.25" customHeight="1">
      <c r="A30" s="412"/>
      <c r="B30" s="280" t="s">
        <v>95</v>
      </c>
      <c r="C30" s="88"/>
      <c r="D30" s="196"/>
      <c r="E30" s="414"/>
      <c r="F30" s="405"/>
      <c r="G30" s="286"/>
      <c r="H30" s="287"/>
      <c r="I30" s="109"/>
      <c r="J30" s="5"/>
      <c r="K30" s="4"/>
      <c r="L30" s="5"/>
      <c r="M30" s="4"/>
      <c r="N30" s="5"/>
    </row>
    <row r="31" spans="1:14" ht="14.25" customHeight="1">
      <c r="A31" s="408" t="s">
        <v>25</v>
      </c>
      <c r="B31" s="281" t="s">
        <v>94</v>
      </c>
      <c r="C31" s="123"/>
      <c r="D31" s="195"/>
      <c r="E31" s="413"/>
      <c r="F31" s="404"/>
      <c r="G31" s="288"/>
      <c r="H31" s="113"/>
      <c r="I31" s="109"/>
      <c r="J31" s="5"/>
      <c r="K31" s="4"/>
      <c r="L31" s="5"/>
      <c r="M31" s="4"/>
      <c r="N31" s="5"/>
    </row>
    <row r="32" spans="1:14" ht="14.25" customHeight="1">
      <c r="A32" s="412"/>
      <c r="B32" s="280" t="s">
        <v>95</v>
      </c>
      <c r="C32" s="88"/>
      <c r="D32" s="196"/>
      <c r="E32" s="414"/>
      <c r="F32" s="405"/>
      <c r="G32" s="286"/>
      <c r="H32" s="287"/>
      <c r="I32" s="109"/>
      <c r="J32" s="5"/>
      <c r="K32" s="4"/>
      <c r="L32" s="5"/>
      <c r="M32" s="4"/>
      <c r="N32" s="5"/>
    </row>
    <row r="33" spans="1:14" ht="14.25" customHeight="1">
      <c r="A33" s="408" t="s">
        <v>26</v>
      </c>
      <c r="B33" s="281" t="s">
        <v>94</v>
      </c>
      <c r="C33" s="123"/>
      <c r="D33" s="195"/>
      <c r="E33" s="406"/>
      <c r="F33" s="404"/>
      <c r="G33" s="288"/>
      <c r="H33" s="113"/>
      <c r="I33" s="76"/>
      <c r="J33" s="15"/>
      <c r="K33" s="14"/>
      <c r="L33" s="15"/>
      <c r="M33" s="14"/>
      <c r="N33" s="15"/>
    </row>
    <row r="34" spans="1:14" ht="14.25" customHeight="1" thickBot="1">
      <c r="A34" s="409"/>
      <c r="B34" s="179" t="s">
        <v>95</v>
      </c>
      <c r="C34" s="282"/>
      <c r="D34" s="283"/>
      <c r="E34" s="410"/>
      <c r="F34" s="411"/>
      <c r="G34" s="289"/>
      <c r="H34" s="118"/>
      <c r="I34" s="75"/>
      <c r="J34" s="3"/>
      <c r="K34" s="2"/>
      <c r="L34" s="3"/>
      <c r="M34" s="2"/>
      <c r="N34" s="3"/>
    </row>
    <row r="35" ht="14.25" customHeight="1" thickTop="1"/>
    <row r="36" spans="1:6" ht="14.25" customHeight="1">
      <c r="A36" s="421" t="s">
        <v>32</v>
      </c>
      <c r="B36" s="419"/>
      <c r="C36" s="419"/>
      <c r="D36" s="420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419" t="s">
        <v>35</v>
      </c>
      <c r="C38" s="419"/>
      <c r="D38" s="419"/>
      <c r="E38" s="420"/>
      <c r="F38" s="33"/>
      <c r="I38" s="223"/>
    </row>
    <row r="39" spans="1:9" ht="14.25" customHeight="1">
      <c r="A39" s="33"/>
      <c r="B39" s="419" t="s">
        <v>34</v>
      </c>
      <c r="C39" s="419"/>
      <c r="D39" s="419"/>
      <c r="E39" s="33"/>
      <c r="F39" s="33"/>
      <c r="I39" s="223"/>
    </row>
    <row r="40" spans="1:9" ht="14.25" customHeight="1">
      <c r="A40" s="33"/>
      <c r="B40" s="33"/>
      <c r="C40" s="33"/>
      <c r="D40" s="33"/>
      <c r="E40" s="33"/>
      <c r="F40" s="33"/>
      <c r="I40" s="223"/>
    </row>
    <row r="41" ht="14.25" customHeight="1">
      <c r="I41" s="223"/>
    </row>
    <row r="42" ht="14.25" customHeight="1">
      <c r="I42" s="223"/>
    </row>
    <row r="43" ht="14.25" customHeight="1">
      <c r="I43" s="223"/>
    </row>
    <row r="44" ht="14.25" customHeight="1">
      <c r="I44" s="223"/>
    </row>
    <row r="45" ht="14.25" customHeight="1">
      <c r="I45" s="223"/>
    </row>
    <row r="46" ht="14.25" customHeight="1">
      <c r="I46" s="223"/>
    </row>
    <row r="47" ht="14.25" customHeight="1">
      <c r="I47" s="223"/>
    </row>
    <row r="48" ht="14.25" customHeight="1">
      <c r="I48" s="223"/>
    </row>
    <row r="49" ht="14.25" customHeight="1">
      <c r="I49" s="223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B8:D8"/>
    <mergeCell ref="F21:F22"/>
    <mergeCell ref="F23:F24"/>
    <mergeCell ref="K9:L9"/>
    <mergeCell ref="G9:H9"/>
    <mergeCell ref="F15:F16"/>
    <mergeCell ref="A13:A14"/>
    <mergeCell ref="I9:J9"/>
    <mergeCell ref="E13:E14"/>
    <mergeCell ref="E11:E12"/>
    <mergeCell ref="A11:A12"/>
    <mergeCell ref="F11:F1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422" t="s">
        <v>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1:14" ht="13.5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4" ht="16.5" thickBot="1" thickTop="1">
      <c r="A8" s="392" t="s">
        <v>6</v>
      </c>
      <c r="B8" s="400" t="s">
        <v>7</v>
      </c>
      <c r="C8" s="380"/>
      <c r="D8" s="401"/>
      <c r="E8" s="400" t="s">
        <v>11</v>
      </c>
      <c r="F8" s="401"/>
      <c r="G8" s="428" t="s">
        <v>15</v>
      </c>
      <c r="H8" s="429"/>
      <c r="I8" s="429"/>
      <c r="J8" s="429"/>
      <c r="K8" s="429"/>
      <c r="L8" s="429"/>
      <c r="M8" s="429"/>
      <c r="N8" s="430"/>
    </row>
    <row r="9" spans="1:14" ht="13.5" thickTop="1">
      <c r="A9" s="393"/>
      <c r="B9" s="415" t="s">
        <v>8</v>
      </c>
      <c r="C9" s="395"/>
      <c r="D9" s="396" t="s">
        <v>9</v>
      </c>
      <c r="E9" s="471" t="s">
        <v>10</v>
      </c>
      <c r="F9" s="396" t="s">
        <v>9</v>
      </c>
      <c r="G9" s="384" t="s">
        <v>27</v>
      </c>
      <c r="H9" s="385"/>
      <c r="I9" s="398" t="s">
        <v>98</v>
      </c>
      <c r="J9" s="399"/>
      <c r="K9" s="398" t="s">
        <v>13</v>
      </c>
      <c r="L9" s="535"/>
      <c r="M9" s="529" t="s">
        <v>14</v>
      </c>
      <c r="N9" s="530"/>
    </row>
    <row r="10" spans="1:14" ht="15" thickBot="1">
      <c r="A10" s="394"/>
      <c r="B10" s="474"/>
      <c r="C10" s="410"/>
      <c r="D10" s="397"/>
      <c r="E10" s="472"/>
      <c r="F10" s="397"/>
      <c r="G10" s="18" t="s">
        <v>114</v>
      </c>
      <c r="H10" s="15" t="s">
        <v>9</v>
      </c>
      <c r="I10" s="119" t="s">
        <v>99</v>
      </c>
      <c r="J10" s="15" t="s">
        <v>9</v>
      </c>
      <c r="K10" s="2" t="s">
        <v>10</v>
      </c>
      <c r="L10" s="150" t="s">
        <v>9</v>
      </c>
      <c r="M10" s="151" t="s">
        <v>30</v>
      </c>
      <c r="N10" s="152" t="s">
        <v>9</v>
      </c>
    </row>
    <row r="11" spans="1:14" ht="15.75" customHeight="1" thickTop="1">
      <c r="A11" s="497" t="s">
        <v>16</v>
      </c>
      <c r="B11" s="300" t="s">
        <v>94</v>
      </c>
      <c r="C11" s="86">
        <v>7410</v>
      </c>
      <c r="D11" s="199">
        <f>(7.47+3.187+0.093+0.015)*1.075*1.2</f>
        <v>13.88685</v>
      </c>
      <c r="E11" s="471">
        <v>45</v>
      </c>
      <c r="F11" s="403">
        <v>22.54</v>
      </c>
      <c r="G11" s="261"/>
      <c r="H11" s="262"/>
      <c r="I11" s="533">
        <v>9776</v>
      </c>
      <c r="J11" s="531">
        <v>159.2</v>
      </c>
      <c r="K11" s="85"/>
      <c r="L11" s="148"/>
      <c r="M11" s="84"/>
      <c r="N11" s="116"/>
    </row>
    <row r="12" spans="1:14" ht="15" customHeight="1">
      <c r="A12" s="460"/>
      <c r="B12" s="301" t="s">
        <v>95</v>
      </c>
      <c r="C12" s="105">
        <v>1560</v>
      </c>
      <c r="D12" s="203">
        <f>(4.78+0.797+0.093+0.015)*1.075*1.2</f>
        <v>7.333649999999999</v>
      </c>
      <c r="E12" s="478"/>
      <c r="F12" s="518"/>
      <c r="G12" s="263"/>
      <c r="H12" s="264"/>
      <c r="I12" s="534"/>
      <c r="J12" s="532"/>
      <c r="K12" s="85"/>
      <c r="L12" s="148"/>
      <c r="M12" s="84"/>
      <c r="N12" s="116"/>
    </row>
    <row r="13" spans="1:14" ht="15" customHeight="1" thickBot="1">
      <c r="A13" s="460"/>
      <c r="B13" s="65" t="s">
        <v>110</v>
      </c>
      <c r="C13" s="125">
        <v>17.25</v>
      </c>
      <c r="D13" s="203">
        <f>49.291*1.075*1.2</f>
        <v>63.58538999999999</v>
      </c>
      <c r="E13" s="478"/>
      <c r="F13" s="518"/>
      <c r="G13" s="263"/>
      <c r="H13" s="264"/>
      <c r="I13" s="534"/>
      <c r="J13" s="532"/>
      <c r="K13" s="85"/>
      <c r="L13" s="148"/>
      <c r="M13" s="84"/>
      <c r="N13" s="116"/>
    </row>
    <row r="14" spans="1:14" ht="15" customHeight="1" thickTop="1">
      <c r="A14" s="459" t="s">
        <v>17</v>
      </c>
      <c r="B14" s="65" t="s">
        <v>94</v>
      </c>
      <c r="C14" s="185">
        <v>2670</v>
      </c>
      <c r="D14" s="199">
        <f>(7.47+3.187+0.093+0.015)*1.075*1.2</f>
        <v>13.88685</v>
      </c>
      <c r="E14" s="477">
        <v>25</v>
      </c>
      <c r="F14" s="524">
        <v>22.54</v>
      </c>
      <c r="G14" s="265"/>
      <c r="H14" s="266"/>
      <c r="I14" s="526"/>
      <c r="J14" s="522"/>
      <c r="K14" s="76"/>
      <c r="L14" s="147"/>
      <c r="M14" s="83"/>
      <c r="N14" s="113"/>
    </row>
    <row r="15" spans="1:14" ht="15" customHeight="1">
      <c r="A15" s="460"/>
      <c r="B15" s="65" t="s">
        <v>95</v>
      </c>
      <c r="C15" s="105">
        <v>690</v>
      </c>
      <c r="D15" s="203">
        <f>(4.78+0.797+0.093+0.015)*1.075*1.2</f>
        <v>7.333649999999999</v>
      </c>
      <c r="E15" s="478"/>
      <c r="F15" s="525"/>
      <c r="G15" s="263"/>
      <c r="H15" s="264"/>
      <c r="I15" s="527"/>
      <c r="J15" s="523"/>
      <c r="K15" s="85"/>
      <c r="L15" s="148"/>
      <c r="M15" s="84"/>
      <c r="N15" s="116"/>
    </row>
    <row r="16" spans="1:14" ht="15" customHeight="1" thickBot="1">
      <c r="A16" s="460"/>
      <c r="B16" s="65" t="s">
        <v>110</v>
      </c>
      <c r="C16" s="125">
        <v>17.25</v>
      </c>
      <c r="D16" s="203">
        <f>49.291*1.075*1.2</f>
        <v>63.58538999999999</v>
      </c>
      <c r="E16" s="478"/>
      <c r="F16" s="525"/>
      <c r="G16" s="263"/>
      <c r="H16" s="264"/>
      <c r="I16" s="527"/>
      <c r="J16" s="523"/>
      <c r="K16" s="85"/>
      <c r="L16" s="148"/>
      <c r="M16" s="84"/>
      <c r="N16" s="116"/>
    </row>
    <row r="17" spans="1:14" ht="15" customHeight="1" thickTop="1">
      <c r="A17" s="459" t="s">
        <v>18</v>
      </c>
      <c r="B17" s="69" t="s">
        <v>94</v>
      </c>
      <c r="C17" s="185">
        <v>0</v>
      </c>
      <c r="D17" s="199">
        <f>(7.47+3.187+0.093+0.015)*1.075*1.2</f>
        <v>13.88685</v>
      </c>
      <c r="E17" s="477">
        <f>30</f>
        <v>30</v>
      </c>
      <c r="F17" s="524">
        <v>22.54</v>
      </c>
      <c r="G17" s="265"/>
      <c r="H17" s="266"/>
      <c r="I17" s="526"/>
      <c r="J17" s="522"/>
      <c r="K17" s="76"/>
      <c r="L17" s="147"/>
      <c r="M17" s="83"/>
      <c r="N17" s="113"/>
    </row>
    <row r="18" spans="1:14" ht="15" customHeight="1">
      <c r="A18" s="460"/>
      <c r="B18" s="65" t="s">
        <v>95</v>
      </c>
      <c r="C18" s="105">
        <v>0</v>
      </c>
      <c r="D18" s="203">
        <f>(4.78+0.797+0.093+0.015)*1.075*1.2</f>
        <v>7.333649999999999</v>
      </c>
      <c r="E18" s="478"/>
      <c r="F18" s="525"/>
      <c r="G18" s="263"/>
      <c r="H18" s="264"/>
      <c r="I18" s="527"/>
      <c r="J18" s="523"/>
      <c r="K18" s="85"/>
      <c r="L18" s="148"/>
      <c r="M18" s="84"/>
      <c r="N18" s="116"/>
    </row>
    <row r="19" spans="1:14" ht="15" customHeight="1" thickBot="1">
      <c r="A19" s="460"/>
      <c r="B19" s="65" t="s">
        <v>110</v>
      </c>
      <c r="C19" s="125">
        <v>17.25</v>
      </c>
      <c r="D19" s="203">
        <f>49.291*1.075*1.2</f>
        <v>63.58538999999999</v>
      </c>
      <c r="E19" s="478"/>
      <c r="F19" s="525"/>
      <c r="G19" s="263"/>
      <c r="H19" s="264"/>
      <c r="I19" s="527"/>
      <c r="J19" s="523"/>
      <c r="K19" s="85"/>
      <c r="L19" s="148"/>
      <c r="M19" s="84"/>
      <c r="N19" s="116"/>
    </row>
    <row r="20" spans="1:14" ht="13.5" thickTop="1">
      <c r="A20" s="459" t="s">
        <v>19</v>
      </c>
      <c r="B20" s="302" t="s">
        <v>94</v>
      </c>
      <c r="C20" s="185">
        <v>2220</v>
      </c>
      <c r="D20" s="199">
        <f>(7.47+3.187+0.093+0.015)*1.075*1.2</f>
        <v>13.88685</v>
      </c>
      <c r="E20" s="477">
        <v>2</v>
      </c>
      <c r="F20" s="524">
        <v>22.54</v>
      </c>
      <c r="G20" s="265"/>
      <c r="H20" s="266"/>
      <c r="I20" s="526"/>
      <c r="J20" s="522"/>
      <c r="K20" s="76"/>
      <c r="L20" s="147"/>
      <c r="M20" s="83"/>
      <c r="N20" s="113"/>
    </row>
    <row r="21" spans="1:14" ht="15" customHeight="1">
      <c r="A21" s="460"/>
      <c r="B21" s="301" t="s">
        <v>95</v>
      </c>
      <c r="C21" s="105">
        <v>690</v>
      </c>
      <c r="D21" s="203">
        <f>(4.78+0.797+0.093+0.015)*1.075*1.2</f>
        <v>7.333649999999999</v>
      </c>
      <c r="E21" s="478"/>
      <c r="F21" s="525"/>
      <c r="G21" s="263"/>
      <c r="H21" s="264"/>
      <c r="I21" s="527"/>
      <c r="J21" s="523"/>
      <c r="K21" s="85"/>
      <c r="L21" s="148"/>
      <c r="M21" s="84"/>
      <c r="N21" s="116"/>
    </row>
    <row r="22" spans="1:14" ht="15" customHeight="1" thickBot="1">
      <c r="A22" s="460"/>
      <c r="B22" s="65" t="s">
        <v>110</v>
      </c>
      <c r="C22" s="125">
        <v>17.25</v>
      </c>
      <c r="D22" s="203">
        <f>49.291*1.075*1.2</f>
        <v>63.58538999999999</v>
      </c>
      <c r="E22" s="478"/>
      <c r="F22" s="525"/>
      <c r="G22" s="263"/>
      <c r="H22" s="264"/>
      <c r="I22" s="527"/>
      <c r="J22" s="523"/>
      <c r="K22" s="85"/>
      <c r="L22" s="148"/>
      <c r="M22" s="84"/>
      <c r="N22" s="116"/>
    </row>
    <row r="23" spans="1:14" ht="13.5" thickTop="1">
      <c r="A23" s="459" t="s">
        <v>20</v>
      </c>
      <c r="B23" s="69" t="s">
        <v>94</v>
      </c>
      <c r="C23" s="185">
        <v>1500</v>
      </c>
      <c r="D23" s="199">
        <f>(7.47+3.187+0.093+0.015)*1.075*1.2</f>
        <v>13.88685</v>
      </c>
      <c r="E23" s="477">
        <v>35</v>
      </c>
      <c r="F23" s="524">
        <v>22.54</v>
      </c>
      <c r="G23" s="265"/>
      <c r="H23" s="266"/>
      <c r="I23" s="519"/>
      <c r="J23" s="522"/>
      <c r="K23" s="76"/>
      <c r="L23" s="147"/>
      <c r="M23" s="83"/>
      <c r="N23" s="113"/>
    </row>
    <row r="24" spans="1:14" ht="15" customHeight="1">
      <c r="A24" s="460"/>
      <c r="B24" s="65" t="s">
        <v>95</v>
      </c>
      <c r="C24" s="105">
        <v>420</v>
      </c>
      <c r="D24" s="203">
        <f>(4.78+0.797+0.093+0.015)*1.075*1.2</f>
        <v>7.333649999999999</v>
      </c>
      <c r="E24" s="478"/>
      <c r="F24" s="525"/>
      <c r="G24" s="263"/>
      <c r="H24" s="264"/>
      <c r="I24" s="520"/>
      <c r="J24" s="523"/>
      <c r="K24" s="85"/>
      <c r="L24" s="148"/>
      <c r="M24" s="84"/>
      <c r="N24" s="116"/>
    </row>
    <row r="25" spans="1:14" ht="15" customHeight="1" thickBot="1">
      <c r="A25" s="460"/>
      <c r="B25" s="65" t="s">
        <v>110</v>
      </c>
      <c r="C25" s="125">
        <v>17.25</v>
      </c>
      <c r="D25" s="203">
        <f>49.291*1.075*1.2</f>
        <v>63.58538999999999</v>
      </c>
      <c r="E25" s="478"/>
      <c r="F25" s="525"/>
      <c r="G25" s="263"/>
      <c r="H25" s="264"/>
      <c r="I25" s="528"/>
      <c r="J25" s="523"/>
      <c r="K25" s="85"/>
      <c r="L25" s="148"/>
      <c r="M25" s="84"/>
      <c r="N25" s="116"/>
    </row>
    <row r="26" spans="1:14" ht="15" customHeight="1" thickTop="1">
      <c r="A26" s="459" t="s">
        <v>68</v>
      </c>
      <c r="B26" s="69" t="s">
        <v>94</v>
      </c>
      <c r="C26" s="185"/>
      <c r="D26" s="199"/>
      <c r="E26" s="477"/>
      <c r="F26" s="524"/>
      <c r="G26" s="265"/>
      <c r="H26" s="266"/>
      <c r="I26" s="519"/>
      <c r="J26" s="522"/>
      <c r="K26" s="76"/>
      <c r="L26" s="147"/>
      <c r="M26" s="83"/>
      <c r="N26" s="113"/>
    </row>
    <row r="27" spans="1:14" ht="15.75" customHeight="1">
      <c r="A27" s="460"/>
      <c r="B27" s="65" t="s">
        <v>95</v>
      </c>
      <c r="C27" s="105"/>
      <c r="D27" s="203"/>
      <c r="E27" s="478"/>
      <c r="F27" s="525"/>
      <c r="G27" s="263"/>
      <c r="H27" s="264"/>
      <c r="I27" s="520"/>
      <c r="J27" s="523"/>
      <c r="K27" s="85"/>
      <c r="L27" s="148"/>
      <c r="M27" s="84"/>
      <c r="N27" s="116"/>
    </row>
    <row r="28" spans="1:14" ht="16.5" customHeight="1" thickBot="1">
      <c r="A28" s="460"/>
      <c r="B28" s="65" t="s">
        <v>110</v>
      </c>
      <c r="C28" s="125"/>
      <c r="D28" s="203"/>
      <c r="E28" s="478"/>
      <c r="F28" s="525"/>
      <c r="G28" s="263"/>
      <c r="H28" s="264"/>
      <c r="I28" s="528"/>
      <c r="J28" s="523"/>
      <c r="K28" s="85"/>
      <c r="L28" s="148"/>
      <c r="M28" s="84"/>
      <c r="N28" s="116"/>
    </row>
    <row r="29" spans="1:14" ht="13.5" thickTop="1">
      <c r="A29" s="459" t="s">
        <v>69</v>
      </c>
      <c r="B29" s="69" t="s">
        <v>94</v>
      </c>
      <c r="C29" s="185"/>
      <c r="D29" s="199"/>
      <c r="E29" s="477"/>
      <c r="F29" s="404"/>
      <c r="G29" s="267"/>
      <c r="H29" s="268"/>
      <c r="I29" s="515"/>
      <c r="J29" s="522"/>
      <c r="K29" s="76"/>
      <c r="L29" s="147"/>
      <c r="M29" s="83"/>
      <c r="N29" s="113"/>
    </row>
    <row r="30" spans="1:14" ht="15" customHeight="1">
      <c r="A30" s="460"/>
      <c r="B30" s="65" t="s">
        <v>95</v>
      </c>
      <c r="C30" s="105"/>
      <c r="D30" s="203"/>
      <c r="E30" s="478"/>
      <c r="F30" s="518"/>
      <c r="G30" s="269"/>
      <c r="H30" s="270"/>
      <c r="I30" s="516"/>
      <c r="J30" s="523"/>
      <c r="K30" s="85"/>
      <c r="L30" s="148"/>
      <c r="M30" s="84"/>
      <c r="N30" s="116"/>
    </row>
    <row r="31" spans="1:14" ht="15" customHeight="1" thickBot="1">
      <c r="A31" s="460"/>
      <c r="B31" s="65" t="s">
        <v>110</v>
      </c>
      <c r="C31" s="125"/>
      <c r="D31" s="203"/>
      <c r="E31" s="478"/>
      <c r="F31" s="518"/>
      <c r="G31" s="269"/>
      <c r="H31" s="271"/>
      <c r="I31" s="517"/>
      <c r="J31" s="523"/>
      <c r="K31" s="85"/>
      <c r="L31" s="148"/>
      <c r="M31" s="84"/>
      <c r="N31" s="116"/>
    </row>
    <row r="32" spans="1:14" ht="13.5" thickTop="1">
      <c r="A32" s="459" t="s">
        <v>22</v>
      </c>
      <c r="B32" s="69" t="s">
        <v>94</v>
      </c>
      <c r="C32" s="86"/>
      <c r="D32" s="199"/>
      <c r="E32" s="477"/>
      <c r="F32" s="404"/>
      <c r="G32" s="543"/>
      <c r="H32" s="548"/>
      <c r="I32" s="519"/>
      <c r="J32" s="522"/>
      <c r="K32" s="406"/>
      <c r="L32" s="404"/>
      <c r="M32" s="519"/>
      <c r="N32" s="522"/>
    </row>
    <row r="33" spans="1:14" ht="15" customHeight="1">
      <c r="A33" s="460"/>
      <c r="B33" s="65" t="s">
        <v>95</v>
      </c>
      <c r="C33" s="105"/>
      <c r="D33" s="203"/>
      <c r="E33" s="478"/>
      <c r="F33" s="518"/>
      <c r="G33" s="544"/>
      <c r="H33" s="548"/>
      <c r="I33" s="520"/>
      <c r="J33" s="523"/>
      <c r="K33" s="469"/>
      <c r="L33" s="518"/>
      <c r="M33" s="520"/>
      <c r="N33" s="523"/>
    </row>
    <row r="34" spans="1:14" ht="15" customHeight="1" thickBot="1">
      <c r="A34" s="460"/>
      <c r="B34" s="65" t="s">
        <v>110</v>
      </c>
      <c r="C34" s="125"/>
      <c r="D34" s="203"/>
      <c r="E34" s="478"/>
      <c r="F34" s="518"/>
      <c r="G34" s="544"/>
      <c r="H34" s="548"/>
      <c r="I34" s="520"/>
      <c r="J34" s="523"/>
      <c r="K34" s="469"/>
      <c r="L34" s="518"/>
      <c r="M34" s="520"/>
      <c r="N34" s="523"/>
    </row>
    <row r="35" spans="1:14" ht="13.5" thickTop="1">
      <c r="A35" s="459" t="s">
        <v>23</v>
      </c>
      <c r="B35" s="69" t="s">
        <v>94</v>
      </c>
      <c r="C35" s="86"/>
      <c r="D35" s="199"/>
      <c r="E35" s="477"/>
      <c r="F35" s="404"/>
      <c r="G35" s="543"/>
      <c r="H35" s="547"/>
      <c r="I35" s="545"/>
      <c r="J35" s="522"/>
      <c r="K35" s="406"/>
      <c r="L35" s="404"/>
      <c r="M35" s="519"/>
      <c r="N35" s="522"/>
    </row>
    <row r="36" spans="1:14" ht="15" customHeight="1">
      <c r="A36" s="460"/>
      <c r="B36" s="65" t="s">
        <v>95</v>
      </c>
      <c r="C36" s="105"/>
      <c r="D36" s="203"/>
      <c r="E36" s="478"/>
      <c r="F36" s="518"/>
      <c r="G36" s="544"/>
      <c r="H36" s="548"/>
      <c r="I36" s="546"/>
      <c r="J36" s="523"/>
      <c r="K36" s="469"/>
      <c r="L36" s="518"/>
      <c r="M36" s="520"/>
      <c r="N36" s="523"/>
    </row>
    <row r="37" spans="1:14" ht="15" customHeight="1" thickBot="1">
      <c r="A37" s="460"/>
      <c r="B37" s="65" t="s">
        <v>110</v>
      </c>
      <c r="C37" s="125"/>
      <c r="D37" s="203"/>
      <c r="E37" s="478"/>
      <c r="F37" s="518"/>
      <c r="G37" s="544"/>
      <c r="H37" s="548"/>
      <c r="I37" s="546"/>
      <c r="J37" s="523"/>
      <c r="K37" s="469"/>
      <c r="L37" s="518"/>
      <c r="M37" s="520"/>
      <c r="N37" s="523"/>
    </row>
    <row r="38" spans="1:14" ht="13.5" thickTop="1">
      <c r="A38" s="459" t="s">
        <v>24</v>
      </c>
      <c r="B38" s="144" t="s">
        <v>94</v>
      </c>
      <c r="C38" s="77"/>
      <c r="D38" s="199"/>
      <c r="E38" s="477"/>
      <c r="F38" s="404"/>
      <c r="G38" s="543"/>
      <c r="H38" s="547"/>
      <c r="I38" s="552"/>
      <c r="J38" s="542"/>
      <c r="K38" s="406"/>
      <c r="L38" s="404"/>
      <c r="M38" s="519"/>
      <c r="N38" s="522"/>
    </row>
    <row r="39" spans="1:14" ht="15" customHeight="1">
      <c r="A39" s="460"/>
      <c r="B39" s="145" t="s">
        <v>95</v>
      </c>
      <c r="C39" s="78"/>
      <c r="D39" s="203"/>
      <c r="E39" s="478"/>
      <c r="F39" s="518"/>
      <c r="G39" s="544"/>
      <c r="H39" s="548"/>
      <c r="I39" s="552"/>
      <c r="J39" s="542"/>
      <c r="K39" s="469"/>
      <c r="L39" s="518"/>
      <c r="M39" s="520"/>
      <c r="N39" s="523"/>
    </row>
    <row r="40" spans="1:14" ht="15" customHeight="1" thickBot="1">
      <c r="A40" s="460"/>
      <c r="B40" s="145" t="s">
        <v>110</v>
      </c>
      <c r="C40" s="143"/>
      <c r="D40" s="203"/>
      <c r="E40" s="478"/>
      <c r="F40" s="518"/>
      <c r="G40" s="544"/>
      <c r="H40" s="548"/>
      <c r="I40" s="552"/>
      <c r="J40" s="542"/>
      <c r="K40" s="469"/>
      <c r="L40" s="518"/>
      <c r="M40" s="520"/>
      <c r="N40" s="523"/>
    </row>
    <row r="41" spans="1:14" ht="13.5" thickTop="1">
      <c r="A41" s="459" t="s">
        <v>25</v>
      </c>
      <c r="B41" s="69" t="s">
        <v>94</v>
      </c>
      <c r="C41" s="105"/>
      <c r="D41" s="199"/>
      <c r="E41" s="406"/>
      <c r="F41" s="404"/>
      <c r="G41" s="543"/>
      <c r="H41" s="547"/>
      <c r="I41" s="527"/>
      <c r="J41" s="549"/>
      <c r="K41" s="406"/>
      <c r="L41" s="404"/>
      <c r="M41" s="519"/>
      <c r="N41" s="522"/>
    </row>
    <row r="42" spans="1:14" ht="12.75">
      <c r="A42" s="460"/>
      <c r="B42" s="65" t="s">
        <v>95</v>
      </c>
      <c r="C42" s="105"/>
      <c r="D42" s="203"/>
      <c r="E42" s="469"/>
      <c r="F42" s="518"/>
      <c r="G42" s="544"/>
      <c r="H42" s="548"/>
      <c r="I42" s="527"/>
      <c r="J42" s="549"/>
      <c r="K42" s="469"/>
      <c r="L42" s="518"/>
      <c r="M42" s="520"/>
      <c r="N42" s="523"/>
    </row>
    <row r="43" spans="1:15" ht="13.5" thickBot="1">
      <c r="A43" s="460"/>
      <c r="B43" s="65" t="s">
        <v>110</v>
      </c>
      <c r="C43" s="142"/>
      <c r="D43" s="203"/>
      <c r="E43" s="469"/>
      <c r="F43" s="518"/>
      <c r="G43" s="544"/>
      <c r="H43" s="548"/>
      <c r="I43" s="527"/>
      <c r="J43" s="549"/>
      <c r="K43" s="469"/>
      <c r="L43" s="518"/>
      <c r="M43" s="520"/>
      <c r="N43" s="523"/>
      <c r="O43" s="149"/>
    </row>
    <row r="44" spans="1:15" ht="13.5" customHeight="1" thickTop="1">
      <c r="A44" s="538" t="s">
        <v>26</v>
      </c>
      <c r="B44" s="153" t="s">
        <v>94</v>
      </c>
      <c r="C44" s="77"/>
      <c r="D44" s="199"/>
      <c r="E44" s="541"/>
      <c r="F44" s="536"/>
      <c r="G44" s="551"/>
      <c r="H44" s="551"/>
      <c r="I44" s="550"/>
      <c r="J44" s="550"/>
      <c r="K44" s="515"/>
      <c r="L44" s="404"/>
      <c r="M44" s="519"/>
      <c r="N44" s="522"/>
      <c r="O44" s="149"/>
    </row>
    <row r="45" spans="1:15" ht="13.5" customHeight="1">
      <c r="A45" s="539"/>
      <c r="B45" s="154" t="s">
        <v>95</v>
      </c>
      <c r="C45" s="78"/>
      <c r="D45" s="203"/>
      <c r="E45" s="541"/>
      <c r="F45" s="536"/>
      <c r="G45" s="551"/>
      <c r="H45" s="551"/>
      <c r="I45" s="550"/>
      <c r="J45" s="550"/>
      <c r="K45" s="516"/>
      <c r="L45" s="518"/>
      <c r="M45" s="520"/>
      <c r="N45" s="523"/>
      <c r="O45" s="149"/>
    </row>
    <row r="46" spans="1:15" ht="13.5" customHeight="1" thickBot="1">
      <c r="A46" s="540"/>
      <c r="B46" s="155" t="s">
        <v>110</v>
      </c>
      <c r="C46" s="143"/>
      <c r="D46" s="203"/>
      <c r="E46" s="541"/>
      <c r="F46" s="536"/>
      <c r="G46" s="551"/>
      <c r="H46" s="551"/>
      <c r="I46" s="550"/>
      <c r="J46" s="550"/>
      <c r="K46" s="517"/>
      <c r="L46" s="405"/>
      <c r="M46" s="521"/>
      <c r="N46" s="553"/>
      <c r="O46" s="149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49"/>
    </row>
    <row r="48" spans="1:14" s="37" customFormat="1" ht="13.5" customHeight="1">
      <c r="A48" s="537" t="s">
        <v>32</v>
      </c>
      <c r="B48" s="419"/>
      <c r="C48" s="419"/>
      <c r="D48" s="41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19" t="s">
        <v>35</v>
      </c>
      <c r="C50" s="419"/>
      <c r="D50" s="419"/>
      <c r="E50" s="4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19" t="s">
        <v>34</v>
      </c>
      <c r="C51" s="419"/>
      <c r="D51" s="4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ht="12.75">
      <c r="G53">
        <f>11550*137.12*1.2</f>
        <v>1900483.2</v>
      </c>
    </row>
  </sheetData>
  <sheetProtection/>
  <mergeCells count="106">
    <mergeCell ref="N38:N40"/>
    <mergeCell ref="G44:G46"/>
    <mergeCell ref="H44:H46"/>
    <mergeCell ref="I38:I40"/>
    <mergeCell ref="I41:I43"/>
    <mergeCell ref="G38:G40"/>
    <mergeCell ref="H38:H40"/>
    <mergeCell ref="N44:N46"/>
    <mergeCell ref="M41:M43"/>
    <mergeCell ref="N41:N43"/>
    <mergeCell ref="H32:H34"/>
    <mergeCell ref="I32:I34"/>
    <mergeCell ref="J44:J46"/>
    <mergeCell ref="I44:I46"/>
    <mergeCell ref="M32:M34"/>
    <mergeCell ref="K41:K43"/>
    <mergeCell ref="L41:L43"/>
    <mergeCell ref="L38:L40"/>
    <mergeCell ref="K35:K37"/>
    <mergeCell ref="I35:I37"/>
    <mergeCell ref="J35:J37"/>
    <mergeCell ref="G41:G43"/>
    <mergeCell ref="H41:H43"/>
    <mergeCell ref="J41:J43"/>
    <mergeCell ref="H35:H37"/>
    <mergeCell ref="A38:A40"/>
    <mergeCell ref="E38:E40"/>
    <mergeCell ref="E41:E43"/>
    <mergeCell ref="J38:J40"/>
    <mergeCell ref="A44:A46"/>
    <mergeCell ref="E44:E46"/>
    <mergeCell ref="F9:F10"/>
    <mergeCell ref="A14:A16"/>
    <mergeCell ref="A11:A13"/>
    <mergeCell ref="A26:A28"/>
    <mergeCell ref="A17:A19"/>
    <mergeCell ref="E17:E19"/>
    <mergeCell ref="F17:F19"/>
    <mergeCell ref="A35:A37"/>
    <mergeCell ref="B51:D51"/>
    <mergeCell ref="E29:E31"/>
    <mergeCell ref="E32:E34"/>
    <mergeCell ref="F44:F46"/>
    <mergeCell ref="B50:E50"/>
    <mergeCell ref="A48:D48"/>
    <mergeCell ref="F38:F40"/>
    <mergeCell ref="A29:A31"/>
    <mergeCell ref="A32:A34"/>
    <mergeCell ref="A41:A43"/>
    <mergeCell ref="I11:I13"/>
    <mergeCell ref="I14:I16"/>
    <mergeCell ref="A6:N7"/>
    <mergeCell ref="A8:A10"/>
    <mergeCell ref="B8:D8"/>
    <mergeCell ref="E8:F8"/>
    <mergeCell ref="G8:N8"/>
    <mergeCell ref="D9:D10"/>
    <mergeCell ref="E9:E10"/>
    <mergeCell ref="K9:L9"/>
    <mergeCell ref="M9:N9"/>
    <mergeCell ref="J11:J13"/>
    <mergeCell ref="J14:J16"/>
    <mergeCell ref="B9:C10"/>
    <mergeCell ref="I9:J9"/>
    <mergeCell ref="E11:E13"/>
    <mergeCell ref="F11:F13"/>
    <mergeCell ref="E14:E16"/>
    <mergeCell ref="F14:F16"/>
    <mergeCell ref="G9:H9"/>
    <mergeCell ref="A23:A25"/>
    <mergeCell ref="A20:A22"/>
    <mergeCell ref="E20:E22"/>
    <mergeCell ref="F20:F22"/>
    <mergeCell ref="E23:E25"/>
    <mergeCell ref="F23:F25"/>
    <mergeCell ref="I23:I25"/>
    <mergeCell ref="I26:I28"/>
    <mergeCell ref="J23:J25"/>
    <mergeCell ref="J26:J28"/>
    <mergeCell ref="I17:I19"/>
    <mergeCell ref="J17:J19"/>
    <mergeCell ref="I20:I22"/>
    <mergeCell ref="J20:J22"/>
    <mergeCell ref="F41:F43"/>
    <mergeCell ref="F32:F34"/>
    <mergeCell ref="F35:F37"/>
    <mergeCell ref="F29:F31"/>
    <mergeCell ref="N32:N34"/>
    <mergeCell ref="N35:N37"/>
    <mergeCell ref="E26:E28"/>
    <mergeCell ref="F26:F28"/>
    <mergeCell ref="I29:I31"/>
    <mergeCell ref="J29:J31"/>
    <mergeCell ref="E35:E37"/>
    <mergeCell ref="J32:J34"/>
    <mergeCell ref="G35:G37"/>
    <mergeCell ref="G32:G34"/>
    <mergeCell ref="K44:K46"/>
    <mergeCell ref="L44:L46"/>
    <mergeCell ref="M44:M46"/>
    <mergeCell ref="K32:K34"/>
    <mergeCell ref="L32:L34"/>
    <mergeCell ref="K38:K40"/>
    <mergeCell ref="L35:L37"/>
    <mergeCell ref="M35:M37"/>
    <mergeCell ref="M38:M40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98" t="s">
        <v>29</v>
      </c>
      <c r="J1" s="498"/>
      <c r="K1" s="498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498" t="s">
        <v>2</v>
      </c>
      <c r="J2" s="498"/>
      <c r="K2" s="498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98" t="s">
        <v>3</v>
      </c>
      <c r="J3" s="498"/>
      <c r="K3" s="498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2" t="s">
        <v>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1:14" ht="13.5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4" ht="16.5" thickBot="1" thickTop="1">
      <c r="A8" s="392" t="s">
        <v>6</v>
      </c>
      <c r="B8" s="400" t="s">
        <v>7</v>
      </c>
      <c r="C8" s="380"/>
      <c r="D8" s="401"/>
      <c r="E8" s="400" t="s">
        <v>11</v>
      </c>
      <c r="F8" s="401"/>
      <c r="G8" s="428" t="s">
        <v>15</v>
      </c>
      <c r="H8" s="429"/>
      <c r="I8" s="429"/>
      <c r="J8" s="429"/>
      <c r="K8" s="429"/>
      <c r="L8" s="429"/>
      <c r="M8" s="429"/>
      <c r="N8" s="430"/>
    </row>
    <row r="9" spans="1:14" ht="13.5" thickTop="1">
      <c r="A9" s="393"/>
      <c r="B9" s="415" t="s">
        <v>8</v>
      </c>
      <c r="C9" s="395"/>
      <c r="D9" s="396" t="s">
        <v>9</v>
      </c>
      <c r="E9" s="471" t="s">
        <v>10</v>
      </c>
      <c r="F9" s="396" t="s">
        <v>9</v>
      </c>
      <c r="G9" s="398" t="s">
        <v>27</v>
      </c>
      <c r="H9" s="399"/>
      <c r="I9" s="398" t="s">
        <v>28</v>
      </c>
      <c r="J9" s="399"/>
      <c r="K9" s="398" t="s">
        <v>13</v>
      </c>
      <c r="L9" s="399"/>
      <c r="M9" s="398" t="s">
        <v>14</v>
      </c>
      <c r="N9" s="399"/>
    </row>
    <row r="10" spans="1:14" ht="15" thickBot="1">
      <c r="A10" s="394"/>
      <c r="B10" s="474"/>
      <c r="C10" s="410"/>
      <c r="D10" s="397"/>
      <c r="E10" s="472"/>
      <c r="F10" s="39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7" t="s">
        <v>16</v>
      </c>
      <c r="B11" s="92" t="s">
        <v>94</v>
      </c>
      <c r="C11" s="185">
        <v>1059</v>
      </c>
      <c r="D11" s="204">
        <f>(6.86+2.789+0.093+0.015)*1.075*1.2</f>
        <v>12.58653</v>
      </c>
      <c r="E11" s="471">
        <v>21</v>
      </c>
      <c r="F11" s="396">
        <v>22.54</v>
      </c>
      <c r="G11" s="23">
        <v>14113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76"/>
      <c r="B12" s="93" t="s">
        <v>113</v>
      </c>
      <c r="C12" s="105">
        <v>17.25</v>
      </c>
      <c r="D12" s="207">
        <f>49.291*1.075*1.2</f>
        <v>63.58538999999999</v>
      </c>
      <c r="E12" s="473"/>
      <c r="F12" s="383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459" t="s">
        <v>17</v>
      </c>
      <c r="B13" s="92" t="s">
        <v>94</v>
      </c>
      <c r="C13" s="186">
        <v>1076</v>
      </c>
      <c r="D13" s="204">
        <f>(6.86+2.789+0.093+0.015)*1.075*1.2</f>
        <v>12.58653</v>
      </c>
      <c r="E13" s="477">
        <v>18</v>
      </c>
      <c r="F13" s="495">
        <v>22.54</v>
      </c>
      <c r="G13" s="25">
        <v>13972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76"/>
      <c r="B14" s="93" t="s">
        <v>113</v>
      </c>
      <c r="C14" s="103">
        <v>17.25</v>
      </c>
      <c r="D14" s="207">
        <f>49.291*1.075*1.2</f>
        <v>63.58538999999999</v>
      </c>
      <c r="E14" s="473"/>
      <c r="F14" s="508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59" t="s">
        <v>18</v>
      </c>
      <c r="B15" s="92" t="s">
        <v>94</v>
      </c>
      <c r="C15" s="186">
        <v>0</v>
      </c>
      <c r="D15" s="204">
        <f>(6.86+2.789+0.093+0.015)*1.075*1.2</f>
        <v>12.58653</v>
      </c>
      <c r="E15" s="477">
        <v>10</v>
      </c>
      <c r="F15" s="495">
        <v>22.54</v>
      </c>
      <c r="G15" s="25">
        <v>11395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76"/>
      <c r="B16" s="93" t="s">
        <v>113</v>
      </c>
      <c r="C16" s="103">
        <v>17.25</v>
      </c>
      <c r="D16" s="207">
        <f>49.291*1.075*1.2</f>
        <v>63.58538999999999</v>
      </c>
      <c r="E16" s="473"/>
      <c r="F16" s="508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2.75">
      <c r="A17" s="459" t="s">
        <v>19</v>
      </c>
      <c r="B17" s="92" t="s">
        <v>94</v>
      </c>
      <c r="C17" s="186">
        <v>0</v>
      </c>
      <c r="D17" s="204">
        <f>(6.86+2.789+0.093+0.015)*1.075*1.2</f>
        <v>12.58653</v>
      </c>
      <c r="E17" s="477">
        <v>10</v>
      </c>
      <c r="F17" s="495">
        <v>22.54</v>
      </c>
      <c r="G17" s="25">
        <v>12622</v>
      </c>
      <c r="H17" s="15">
        <v>5.81</v>
      </c>
      <c r="I17" s="14"/>
      <c r="J17" s="15"/>
      <c r="K17" s="14"/>
      <c r="L17" s="15"/>
      <c r="M17" s="14"/>
      <c r="N17" s="15"/>
    </row>
    <row r="18" spans="1:14" ht="13.5" thickBot="1">
      <c r="A18" s="476"/>
      <c r="B18" s="93" t="s">
        <v>113</v>
      </c>
      <c r="C18" s="103">
        <v>17.25</v>
      </c>
      <c r="D18" s="207">
        <f>49.291*1.075*1.2</f>
        <v>63.58538999999999</v>
      </c>
      <c r="E18" s="473"/>
      <c r="F18" s="508"/>
      <c r="G18" s="12">
        <v>300.41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459" t="s">
        <v>20</v>
      </c>
      <c r="B19" s="92" t="s">
        <v>94</v>
      </c>
      <c r="C19" s="186">
        <v>1541</v>
      </c>
      <c r="D19" s="204">
        <f>(6.86+2.789+0.093+0.015)*1.075*1.2</f>
        <v>12.58653</v>
      </c>
      <c r="E19" s="477">
        <v>11</v>
      </c>
      <c r="F19" s="495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3.5" thickBot="1">
      <c r="A20" s="476"/>
      <c r="B20" s="93" t="s">
        <v>113</v>
      </c>
      <c r="C20" s="103">
        <v>17.25</v>
      </c>
      <c r="D20" s="207">
        <f>49.291*1.075*1.2</f>
        <v>63.58538999999999</v>
      </c>
      <c r="E20" s="473"/>
      <c r="F20" s="508"/>
      <c r="G20" s="12">
        <v>300.41</v>
      </c>
      <c r="H20" s="22">
        <v>47.23</v>
      </c>
      <c r="I20" s="21"/>
      <c r="J20" s="22"/>
      <c r="K20" s="21"/>
      <c r="L20" s="22"/>
      <c r="M20" s="21"/>
      <c r="N20" s="22"/>
    </row>
    <row r="21" spans="1:14" ht="13.5" thickTop="1">
      <c r="A21" s="459" t="s">
        <v>68</v>
      </c>
      <c r="B21" s="92" t="s">
        <v>94</v>
      </c>
      <c r="C21" s="104"/>
      <c r="D21" s="197"/>
      <c r="E21" s="477"/>
      <c r="F21" s="495"/>
      <c r="G21" s="25"/>
      <c r="H21" s="15"/>
      <c r="I21" s="14"/>
      <c r="J21" s="15"/>
      <c r="K21" s="14"/>
      <c r="L21" s="15"/>
      <c r="M21" s="14"/>
      <c r="N21" s="15"/>
    </row>
    <row r="22" spans="1:14" ht="13.5" thickBot="1">
      <c r="A22" s="476"/>
      <c r="B22" s="93" t="s">
        <v>113</v>
      </c>
      <c r="C22" s="103"/>
      <c r="D22" s="198"/>
      <c r="E22" s="473"/>
      <c r="F22" s="508"/>
      <c r="G22" s="12"/>
      <c r="H22" s="22"/>
      <c r="I22" s="21"/>
      <c r="J22" s="22"/>
      <c r="K22" s="21"/>
      <c r="L22" s="22"/>
      <c r="M22" s="21"/>
      <c r="N22" s="22"/>
    </row>
    <row r="23" spans="1:14" ht="13.5" thickTop="1">
      <c r="A23" s="459" t="s">
        <v>69</v>
      </c>
      <c r="B23" s="92" t="s">
        <v>94</v>
      </c>
      <c r="C23" s="104"/>
      <c r="D23" s="197"/>
      <c r="E23" s="477"/>
      <c r="F23" s="495"/>
      <c r="G23" s="25"/>
      <c r="H23" s="15"/>
      <c r="I23" s="14"/>
      <c r="J23" s="15"/>
      <c r="K23" s="14"/>
      <c r="L23" s="15"/>
      <c r="M23" s="14"/>
      <c r="N23" s="15"/>
    </row>
    <row r="24" spans="1:14" ht="13.5" thickBot="1">
      <c r="A24" s="476"/>
      <c r="B24" s="93" t="s">
        <v>113</v>
      </c>
      <c r="C24" s="103"/>
      <c r="D24" s="198"/>
      <c r="E24" s="473"/>
      <c r="F24" s="508"/>
      <c r="G24" s="12"/>
      <c r="H24" s="22"/>
      <c r="I24" s="21"/>
      <c r="J24" s="22"/>
      <c r="K24" s="21"/>
      <c r="L24" s="22"/>
      <c r="M24" s="21"/>
      <c r="N24" s="22"/>
    </row>
    <row r="25" spans="1:14" ht="13.5" thickTop="1">
      <c r="A25" s="459" t="s">
        <v>22</v>
      </c>
      <c r="B25" s="92" t="s">
        <v>94</v>
      </c>
      <c r="C25" s="104"/>
      <c r="D25" s="197"/>
      <c r="E25" s="477"/>
      <c r="F25" s="495"/>
      <c r="G25" s="25"/>
      <c r="H25" s="15"/>
      <c r="I25" s="21"/>
      <c r="J25" s="22"/>
      <c r="K25" s="21"/>
      <c r="L25" s="22"/>
      <c r="M25" s="21"/>
      <c r="N25" s="22"/>
    </row>
    <row r="26" spans="1:14" ht="13.5" thickBot="1">
      <c r="A26" s="476"/>
      <c r="B26" s="93" t="s">
        <v>113</v>
      </c>
      <c r="C26" s="103"/>
      <c r="D26" s="198"/>
      <c r="E26" s="473"/>
      <c r="F26" s="508"/>
      <c r="G26" s="12"/>
      <c r="H26" s="22"/>
      <c r="I26" s="4"/>
      <c r="J26" s="5"/>
      <c r="K26" s="4"/>
      <c r="L26" s="5"/>
      <c r="M26" s="4"/>
      <c r="N26" s="5"/>
    </row>
    <row r="27" spans="1:14" ht="12.75">
      <c r="A27" s="459" t="s">
        <v>23</v>
      </c>
      <c r="B27" s="92" t="s">
        <v>94</v>
      </c>
      <c r="C27" s="104"/>
      <c r="D27" s="273"/>
      <c r="E27" s="477"/>
      <c r="F27" s="495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76"/>
      <c r="B28" s="93" t="s">
        <v>113</v>
      </c>
      <c r="C28" s="103"/>
      <c r="D28" s="229"/>
      <c r="E28" s="473"/>
      <c r="F28" s="508"/>
      <c r="G28" s="12"/>
      <c r="H28" s="22"/>
      <c r="I28" s="4"/>
      <c r="J28" s="5"/>
      <c r="K28" s="4"/>
      <c r="L28" s="5"/>
      <c r="M28" s="4"/>
      <c r="N28" s="5"/>
    </row>
    <row r="29" spans="1:14" ht="12.75">
      <c r="A29" s="459" t="s">
        <v>24</v>
      </c>
      <c r="B29" s="92" t="s">
        <v>94</v>
      </c>
      <c r="C29" s="104"/>
      <c r="D29" s="273"/>
      <c r="E29" s="477"/>
      <c r="F29" s="495"/>
      <c r="G29" s="25"/>
      <c r="H29" s="15"/>
      <c r="I29" s="4"/>
      <c r="J29" s="5"/>
      <c r="K29" s="4"/>
      <c r="L29" s="5"/>
      <c r="M29" s="4"/>
      <c r="N29" s="5"/>
    </row>
    <row r="30" spans="1:14" ht="13.5" thickBot="1">
      <c r="A30" s="476"/>
      <c r="B30" s="93" t="s">
        <v>113</v>
      </c>
      <c r="C30" s="103"/>
      <c r="D30" s="229"/>
      <c r="E30" s="473"/>
      <c r="F30" s="508"/>
      <c r="G30" s="12"/>
      <c r="H30" s="22"/>
      <c r="I30" s="4"/>
      <c r="J30" s="5"/>
      <c r="K30" s="4"/>
      <c r="L30" s="5"/>
      <c r="M30" s="4"/>
      <c r="N30" s="5"/>
    </row>
    <row r="31" spans="1:14" ht="12.75">
      <c r="A31" s="459" t="s">
        <v>25</v>
      </c>
      <c r="B31" s="92" t="s">
        <v>94</v>
      </c>
      <c r="C31" s="186"/>
      <c r="D31" s="273"/>
      <c r="E31" s="477"/>
      <c r="F31" s="495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76"/>
      <c r="B32" s="93" t="s">
        <v>113</v>
      </c>
      <c r="C32" s="103"/>
      <c r="D32" s="229"/>
      <c r="E32" s="473"/>
      <c r="F32" s="508"/>
      <c r="G32" s="12"/>
      <c r="H32" s="22"/>
      <c r="I32" s="4"/>
      <c r="J32" s="5"/>
      <c r="K32" s="4"/>
      <c r="L32" s="5"/>
      <c r="M32" s="4"/>
      <c r="N32" s="5"/>
    </row>
    <row r="33" spans="1:14" ht="12.75">
      <c r="A33" s="459" t="s">
        <v>26</v>
      </c>
      <c r="B33" s="92" t="s">
        <v>94</v>
      </c>
      <c r="C33" s="104"/>
      <c r="D33" s="273"/>
      <c r="E33" s="477"/>
      <c r="F33" s="495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507"/>
      <c r="B34" s="93" t="s">
        <v>113</v>
      </c>
      <c r="C34" s="103"/>
      <c r="D34" s="207"/>
      <c r="E34" s="472"/>
      <c r="F34" s="554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419" t="s">
        <v>32</v>
      </c>
      <c r="B36" s="419"/>
      <c r="C36" s="419"/>
      <c r="D36" s="420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419" t="s">
        <v>35</v>
      </c>
      <c r="C38" s="419"/>
      <c r="D38" s="419"/>
      <c r="E38" s="420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419" t="s">
        <v>34</v>
      </c>
      <c r="C39" s="419"/>
      <c r="D39" s="419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F27:F28"/>
    <mergeCell ref="A23:A24"/>
    <mergeCell ref="A21:A22"/>
    <mergeCell ref="E21:E22"/>
    <mergeCell ref="F21:F22"/>
    <mergeCell ref="F25:F26"/>
    <mergeCell ref="E27:E28"/>
    <mergeCell ref="A25:A26"/>
    <mergeCell ref="E25:E26"/>
    <mergeCell ref="E23:E24"/>
    <mergeCell ref="F33:F34"/>
    <mergeCell ref="A31:A32"/>
    <mergeCell ref="A29:A30"/>
    <mergeCell ref="E29:E30"/>
    <mergeCell ref="F29:F30"/>
    <mergeCell ref="E31:E32"/>
    <mergeCell ref="F31:F32"/>
    <mergeCell ref="F23:F24"/>
    <mergeCell ref="A15:A16"/>
    <mergeCell ref="E15:E16"/>
    <mergeCell ref="A19:A20"/>
    <mergeCell ref="E19:E20"/>
    <mergeCell ref="E17:E18"/>
    <mergeCell ref="A17:A18"/>
    <mergeCell ref="B39:D39"/>
    <mergeCell ref="A11:A12"/>
    <mergeCell ref="A13:A14"/>
    <mergeCell ref="B38:E38"/>
    <mergeCell ref="A33:A34"/>
    <mergeCell ref="E33:E34"/>
    <mergeCell ref="A27:A28"/>
    <mergeCell ref="E9:E10"/>
    <mergeCell ref="F9:F10"/>
    <mergeCell ref="G9:H9"/>
    <mergeCell ref="F19:F20"/>
    <mergeCell ref="F13:F14"/>
    <mergeCell ref="E13:E14"/>
    <mergeCell ref="F11:F12"/>
    <mergeCell ref="F15:F16"/>
    <mergeCell ref="F17:F18"/>
    <mergeCell ref="B9:C10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I1:K1"/>
    <mergeCell ref="I2:K2"/>
    <mergeCell ref="I3:K3"/>
    <mergeCell ref="K9:L9"/>
    <mergeCell ref="I9:J9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4">
      <selection activeCell="E31" sqref="E31:E34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98" t="s">
        <v>29</v>
      </c>
      <c r="J1" s="498"/>
      <c r="K1" s="498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498" t="s">
        <v>2</v>
      </c>
      <c r="J2" s="498"/>
      <c r="K2" s="498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98" t="s">
        <v>3</v>
      </c>
      <c r="J3" s="498"/>
      <c r="K3" s="498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2" t="s">
        <v>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1:14" ht="13.5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4" ht="16.5" thickBot="1" thickTop="1">
      <c r="A8" s="392" t="s">
        <v>6</v>
      </c>
      <c r="B8" s="400" t="s">
        <v>7</v>
      </c>
      <c r="C8" s="380"/>
      <c r="D8" s="401"/>
      <c r="E8" s="400" t="s">
        <v>11</v>
      </c>
      <c r="F8" s="401"/>
      <c r="G8" s="428" t="s">
        <v>15</v>
      </c>
      <c r="H8" s="429"/>
      <c r="I8" s="429"/>
      <c r="J8" s="429"/>
      <c r="K8" s="429"/>
      <c r="L8" s="429"/>
      <c r="M8" s="429"/>
      <c r="N8" s="430"/>
    </row>
    <row r="9" spans="1:14" ht="13.5" thickTop="1">
      <c r="A9" s="393"/>
      <c r="B9" s="415" t="s">
        <v>8</v>
      </c>
      <c r="C9" s="395"/>
      <c r="D9" s="396" t="s">
        <v>9</v>
      </c>
      <c r="E9" s="471" t="s">
        <v>10</v>
      </c>
      <c r="F9" s="396" t="s">
        <v>9</v>
      </c>
      <c r="G9" s="505" t="s">
        <v>27</v>
      </c>
      <c r="H9" s="506"/>
      <c r="I9" s="398" t="s">
        <v>28</v>
      </c>
      <c r="J9" s="399"/>
      <c r="K9" s="398" t="s">
        <v>13</v>
      </c>
      <c r="L9" s="399"/>
      <c r="M9" s="398" t="s">
        <v>14</v>
      </c>
      <c r="N9" s="399"/>
    </row>
    <row r="10" spans="1:14" ht="15" thickBot="1">
      <c r="A10" s="393"/>
      <c r="B10" s="417"/>
      <c r="C10" s="469"/>
      <c r="D10" s="483"/>
      <c r="E10" s="472"/>
      <c r="F10" s="39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538" t="s">
        <v>16</v>
      </c>
      <c r="B11" s="126" t="s">
        <v>94</v>
      </c>
      <c r="C11" s="140">
        <v>19298</v>
      </c>
      <c r="D11" s="136">
        <f>(7.47+2.177+0.093+0.015)*1.075*1.2</f>
        <v>12.58395</v>
      </c>
      <c r="E11" s="395">
        <v>236</v>
      </c>
      <c r="F11" s="396">
        <v>22.54</v>
      </c>
      <c r="G11" s="555">
        <v>15390</v>
      </c>
      <c r="H11" s="396">
        <v>5.81</v>
      </c>
      <c r="I11" s="7"/>
      <c r="J11" s="8"/>
      <c r="K11" s="7"/>
      <c r="L11" s="8"/>
      <c r="M11" s="7"/>
      <c r="N11" s="8"/>
    </row>
    <row r="12" spans="1:14" ht="16.5" customHeight="1">
      <c r="A12" s="559"/>
      <c r="B12" s="127" t="s">
        <v>95</v>
      </c>
      <c r="C12" s="79">
        <v>8114</v>
      </c>
      <c r="D12" s="137">
        <f>(4.78+0.726+0.093+0.015)*1.075*1.2</f>
        <v>7.2420599999999995</v>
      </c>
      <c r="E12" s="469"/>
      <c r="F12" s="483"/>
      <c r="G12" s="479"/>
      <c r="H12" s="483"/>
      <c r="I12" s="7"/>
      <c r="J12" s="8"/>
      <c r="K12" s="7"/>
      <c r="L12" s="8"/>
      <c r="M12" s="7"/>
      <c r="N12" s="8"/>
    </row>
    <row r="13" spans="1:14" ht="16.5" customHeight="1">
      <c r="A13" s="559"/>
      <c r="B13" s="127" t="s">
        <v>113</v>
      </c>
      <c r="C13" s="79">
        <v>232</v>
      </c>
      <c r="D13" s="137">
        <f>157.732*1.075*1.2</f>
        <v>203.47427999999996</v>
      </c>
      <c r="E13" s="469"/>
      <c r="F13" s="483"/>
      <c r="G13" s="479">
        <v>764.5</v>
      </c>
      <c r="H13" s="483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540"/>
      <c r="B14" s="128" t="s">
        <v>112</v>
      </c>
      <c r="C14" s="139">
        <v>4498</v>
      </c>
      <c r="D14" s="138">
        <f>1.048*1.075*1.2</f>
        <v>1.35192</v>
      </c>
      <c r="E14" s="407"/>
      <c r="F14" s="383"/>
      <c r="G14" s="479"/>
      <c r="H14" s="483"/>
      <c r="I14" s="7"/>
      <c r="J14" s="8"/>
      <c r="K14" s="7"/>
      <c r="L14" s="8"/>
      <c r="M14" s="7"/>
      <c r="N14" s="8"/>
    </row>
    <row r="15" spans="1:14" ht="13.5" thickTop="1">
      <c r="A15" s="476" t="s">
        <v>17</v>
      </c>
      <c r="B15" s="126" t="s">
        <v>94</v>
      </c>
      <c r="C15" s="140">
        <v>15567</v>
      </c>
      <c r="D15" s="136">
        <f>(7.47+2.177+0.093+0.015)*1.075*1.2</f>
        <v>12.58395</v>
      </c>
      <c r="E15" s="477">
        <f>99+97</f>
        <v>196</v>
      </c>
      <c r="F15" s="404">
        <v>22.54</v>
      </c>
      <c r="G15" s="555">
        <v>14240</v>
      </c>
      <c r="H15" s="396">
        <v>5.81</v>
      </c>
      <c r="I15" s="76"/>
      <c r="J15" s="15"/>
      <c r="K15" s="14"/>
      <c r="L15" s="15"/>
      <c r="M15" s="14"/>
      <c r="N15" s="15"/>
    </row>
    <row r="16" spans="1:14" ht="12.75">
      <c r="A16" s="462"/>
      <c r="B16" s="127" t="s">
        <v>95</v>
      </c>
      <c r="C16" s="79">
        <v>6517</v>
      </c>
      <c r="D16" s="137">
        <f>(4.78+0.726+0.093+0.015)*1.075*1.2</f>
        <v>7.2420599999999995</v>
      </c>
      <c r="E16" s="478"/>
      <c r="F16" s="518"/>
      <c r="G16" s="479"/>
      <c r="H16" s="483"/>
      <c r="I16" s="85"/>
      <c r="J16" s="8"/>
      <c r="K16" s="7"/>
      <c r="L16" s="8"/>
      <c r="M16" s="7"/>
      <c r="N16" s="8"/>
    </row>
    <row r="17" spans="1:14" ht="12.75">
      <c r="A17" s="462"/>
      <c r="B17" s="127" t="s">
        <v>113</v>
      </c>
      <c r="C17" s="79">
        <v>232</v>
      </c>
      <c r="D17" s="137">
        <f>157.732*1.075*1.2</f>
        <v>203.47427999999996</v>
      </c>
      <c r="E17" s="478"/>
      <c r="F17" s="518"/>
      <c r="G17" s="479">
        <v>764.5</v>
      </c>
      <c r="H17" s="483">
        <v>47.23</v>
      </c>
      <c r="I17" s="85"/>
      <c r="J17" s="8"/>
      <c r="K17" s="7"/>
      <c r="L17" s="8"/>
      <c r="M17" s="7"/>
      <c r="N17" s="8"/>
    </row>
    <row r="18" spans="1:14" ht="14.25" customHeight="1" thickBot="1">
      <c r="A18" s="462"/>
      <c r="B18" s="128" t="s">
        <v>112</v>
      </c>
      <c r="C18" s="139">
        <v>4290</v>
      </c>
      <c r="D18" s="138">
        <f>1.048*1.075*1.2</f>
        <v>1.35192</v>
      </c>
      <c r="E18" s="473"/>
      <c r="F18" s="405"/>
      <c r="G18" s="479"/>
      <c r="H18" s="483"/>
      <c r="I18" s="85"/>
      <c r="J18" s="8"/>
      <c r="K18" s="7"/>
      <c r="L18" s="8"/>
      <c r="M18" s="7"/>
      <c r="N18" s="8"/>
    </row>
    <row r="19" spans="1:14" ht="14.25" customHeight="1" thickTop="1">
      <c r="A19" s="462" t="s">
        <v>18</v>
      </c>
      <c r="B19" s="126" t="s">
        <v>94</v>
      </c>
      <c r="C19" s="140">
        <v>15115</v>
      </c>
      <c r="D19" s="136">
        <f>(7.47+2.177+0.093+0.015)*1.075*1.2</f>
        <v>12.58395</v>
      </c>
      <c r="E19" s="477">
        <f>120+110</f>
        <v>230</v>
      </c>
      <c r="F19" s="404">
        <v>22.54</v>
      </c>
      <c r="G19" s="555">
        <v>11470</v>
      </c>
      <c r="H19" s="396">
        <v>5.81</v>
      </c>
      <c r="I19" s="76"/>
      <c r="J19" s="15"/>
      <c r="K19" s="14"/>
      <c r="L19" s="15"/>
      <c r="M19" s="14"/>
      <c r="N19" s="15"/>
    </row>
    <row r="20" spans="1:14" ht="14.25" customHeight="1">
      <c r="A20" s="462"/>
      <c r="B20" s="127" t="s">
        <v>95</v>
      </c>
      <c r="C20" s="79">
        <v>5200</v>
      </c>
      <c r="D20" s="137">
        <f>(4.78+0.726+0.093+0.015)*1.075*1.2</f>
        <v>7.2420599999999995</v>
      </c>
      <c r="E20" s="478"/>
      <c r="F20" s="518"/>
      <c r="G20" s="479"/>
      <c r="H20" s="483"/>
      <c r="I20" s="85"/>
      <c r="J20" s="8"/>
      <c r="K20" s="7"/>
      <c r="L20" s="8"/>
      <c r="M20" s="7"/>
      <c r="N20" s="8"/>
    </row>
    <row r="21" spans="1:14" ht="14.25" customHeight="1">
      <c r="A21" s="462"/>
      <c r="B21" s="127" t="s">
        <v>113</v>
      </c>
      <c r="C21" s="79">
        <v>232</v>
      </c>
      <c r="D21" s="137">
        <f>157.732*1.075*1.2</f>
        <v>203.47427999999996</v>
      </c>
      <c r="E21" s="478"/>
      <c r="F21" s="518"/>
      <c r="G21" s="479">
        <v>764.5</v>
      </c>
      <c r="H21" s="483">
        <v>47.23</v>
      </c>
      <c r="I21" s="85"/>
      <c r="J21" s="8"/>
      <c r="K21" s="7"/>
      <c r="L21" s="8"/>
      <c r="M21" s="7"/>
      <c r="N21" s="8"/>
    </row>
    <row r="22" spans="1:14" ht="13.5" thickBot="1">
      <c r="A22" s="462"/>
      <c r="B22" s="128" t="s">
        <v>112</v>
      </c>
      <c r="C22" s="139">
        <v>4464</v>
      </c>
      <c r="D22" s="138">
        <f>1.048*1.075*1.2</f>
        <v>1.35192</v>
      </c>
      <c r="E22" s="473"/>
      <c r="F22" s="405"/>
      <c r="G22" s="479"/>
      <c r="H22" s="483"/>
      <c r="I22" s="85"/>
      <c r="J22" s="8"/>
      <c r="K22" s="7"/>
      <c r="L22" s="8"/>
      <c r="M22" s="7"/>
      <c r="N22" s="8"/>
    </row>
    <row r="23" spans="1:19" ht="14.25" customHeight="1" thickTop="1">
      <c r="A23" s="462" t="s">
        <v>19</v>
      </c>
      <c r="B23" s="126" t="s">
        <v>94</v>
      </c>
      <c r="C23" s="140">
        <v>10466</v>
      </c>
      <c r="D23" s="136">
        <f>(7.47+2.177+0.093+0.015)*1.075*1.2</f>
        <v>12.58395</v>
      </c>
      <c r="E23" s="477">
        <f>50+50</f>
        <v>100</v>
      </c>
      <c r="F23" s="404">
        <v>22.54</v>
      </c>
      <c r="G23" s="555">
        <v>11690</v>
      </c>
      <c r="H23" s="396">
        <v>5.81</v>
      </c>
      <c r="I23" s="121"/>
      <c r="J23" s="243"/>
      <c r="K23" s="14"/>
      <c r="L23" s="15"/>
      <c r="M23" s="14"/>
      <c r="N23" s="15"/>
      <c r="S23">
        <v>232</v>
      </c>
    </row>
    <row r="24" spans="1:19" ht="14.25" customHeight="1">
      <c r="A24" s="462"/>
      <c r="B24" s="127" t="s">
        <v>95</v>
      </c>
      <c r="C24" s="79">
        <v>2717</v>
      </c>
      <c r="D24" s="137">
        <f>(4.78+0.726+0.093+0.015)*1.075*1.2</f>
        <v>7.2420599999999995</v>
      </c>
      <c r="E24" s="478"/>
      <c r="F24" s="518"/>
      <c r="G24" s="479"/>
      <c r="H24" s="483"/>
      <c r="I24" s="241"/>
      <c r="J24" s="272"/>
      <c r="K24" s="7"/>
      <c r="L24" s="8"/>
      <c r="M24" s="7"/>
      <c r="N24" s="8"/>
      <c r="S24">
        <v>148.844</v>
      </c>
    </row>
    <row r="25" spans="1:14" ht="14.25" customHeight="1">
      <c r="A25" s="462"/>
      <c r="B25" s="127" t="s">
        <v>113</v>
      </c>
      <c r="C25" s="79">
        <v>232</v>
      </c>
      <c r="D25" s="137">
        <f>157.732*1.075*1.2</f>
        <v>203.47427999999996</v>
      </c>
      <c r="E25" s="478"/>
      <c r="F25" s="518"/>
      <c r="G25" s="479">
        <v>764.5</v>
      </c>
      <c r="H25" s="483">
        <v>47.23</v>
      </c>
      <c r="I25" s="241"/>
      <c r="J25" s="272"/>
      <c r="K25" s="7"/>
      <c r="L25" s="8"/>
      <c r="M25" s="7"/>
      <c r="N25" s="8"/>
    </row>
    <row r="26" spans="1:14" ht="13.5" thickBot="1">
      <c r="A26" s="462"/>
      <c r="B26" s="128" t="s">
        <v>112</v>
      </c>
      <c r="C26" s="139">
        <v>3569</v>
      </c>
      <c r="D26" s="138">
        <f>1.048*1.075*1.2</f>
        <v>1.35192</v>
      </c>
      <c r="E26" s="473"/>
      <c r="F26" s="405"/>
      <c r="G26" s="479"/>
      <c r="H26" s="483"/>
      <c r="I26" s="242"/>
      <c r="J26" s="272"/>
      <c r="K26" s="7"/>
      <c r="L26" s="8"/>
      <c r="M26" s="7"/>
      <c r="N26" s="8"/>
    </row>
    <row r="27" spans="1:14" ht="12.75" customHeight="1" thickTop="1">
      <c r="A27" s="459" t="s">
        <v>20</v>
      </c>
      <c r="B27" s="126" t="s">
        <v>94</v>
      </c>
      <c r="C27" s="140">
        <v>12656</v>
      </c>
      <c r="D27" s="136">
        <f>(7.47+2.177+0.093+0.015)*1.075*1.2</f>
        <v>12.58395</v>
      </c>
      <c r="E27" s="477">
        <f>86+32</f>
        <v>118</v>
      </c>
      <c r="F27" s="404">
        <v>22.54</v>
      </c>
      <c r="G27" s="555">
        <v>0</v>
      </c>
      <c r="H27" s="396">
        <v>5.81</v>
      </c>
      <c r="I27" s="85"/>
      <c r="J27" s="15"/>
      <c r="K27" s="14"/>
      <c r="L27" s="15"/>
      <c r="M27" s="14"/>
      <c r="N27" s="15"/>
    </row>
    <row r="28" spans="1:14" ht="12.75" customHeight="1">
      <c r="A28" s="460"/>
      <c r="B28" s="127" t="s">
        <v>95</v>
      </c>
      <c r="C28" s="79">
        <v>4168</v>
      </c>
      <c r="D28" s="137">
        <f>(4.78+0.726+0.093+0.015)*1.075*1.2</f>
        <v>7.2420599999999995</v>
      </c>
      <c r="E28" s="478"/>
      <c r="F28" s="518"/>
      <c r="G28" s="479"/>
      <c r="H28" s="483"/>
      <c r="I28" s="85"/>
      <c r="J28" s="8"/>
      <c r="K28" s="7"/>
      <c r="L28" s="8"/>
      <c r="M28" s="7"/>
      <c r="N28" s="8"/>
    </row>
    <row r="29" spans="1:14" ht="12.75" customHeight="1">
      <c r="A29" s="460"/>
      <c r="B29" s="127" t="s">
        <v>113</v>
      </c>
      <c r="C29" s="79">
        <v>232</v>
      </c>
      <c r="D29" s="137">
        <f>157.732*1.075*1.2</f>
        <v>203.47427999999996</v>
      </c>
      <c r="E29" s="478"/>
      <c r="F29" s="518"/>
      <c r="G29" s="479">
        <v>764.5</v>
      </c>
      <c r="H29" s="483">
        <v>47.23</v>
      </c>
      <c r="I29" s="85"/>
      <c r="J29" s="8"/>
      <c r="K29" s="7"/>
      <c r="L29" s="8"/>
      <c r="M29" s="7"/>
      <c r="N29" s="8"/>
    </row>
    <row r="30" spans="1:14" ht="12.75" customHeight="1" thickBot="1">
      <c r="A30" s="460"/>
      <c r="B30" s="128" t="s">
        <v>112</v>
      </c>
      <c r="C30" s="139">
        <v>4704</v>
      </c>
      <c r="D30" s="138">
        <f>1.048*1.075*1.2</f>
        <v>1.35192</v>
      </c>
      <c r="E30" s="478"/>
      <c r="F30" s="518"/>
      <c r="G30" s="479"/>
      <c r="H30" s="483"/>
      <c r="I30" s="85"/>
      <c r="J30" s="8"/>
      <c r="K30" s="7"/>
      <c r="L30" s="8"/>
      <c r="M30" s="7"/>
      <c r="N30" s="8"/>
    </row>
    <row r="31" spans="1:14" ht="12.75" customHeight="1">
      <c r="A31" s="459" t="s">
        <v>68</v>
      </c>
      <c r="B31" s="126" t="s">
        <v>94</v>
      </c>
      <c r="C31" s="140"/>
      <c r="D31" s="136"/>
      <c r="E31" s="477"/>
      <c r="F31" s="404"/>
      <c r="G31" s="556"/>
      <c r="H31" s="515"/>
      <c r="I31" s="76"/>
      <c r="J31" s="15"/>
      <c r="K31" s="14"/>
      <c r="L31" s="15"/>
      <c r="M31" s="14"/>
      <c r="N31" s="15"/>
    </row>
    <row r="32" spans="1:14" ht="12.75" customHeight="1">
      <c r="A32" s="460"/>
      <c r="B32" s="127" t="s">
        <v>95</v>
      </c>
      <c r="C32" s="79"/>
      <c r="D32" s="137"/>
      <c r="E32" s="478"/>
      <c r="F32" s="518"/>
      <c r="G32" s="546"/>
      <c r="H32" s="516"/>
      <c r="I32" s="85"/>
      <c r="J32" s="8"/>
      <c r="K32" s="7"/>
      <c r="L32" s="8"/>
      <c r="M32" s="7"/>
      <c r="N32" s="8"/>
    </row>
    <row r="33" spans="1:14" ht="12.75" customHeight="1">
      <c r="A33" s="460"/>
      <c r="B33" s="127" t="s">
        <v>113</v>
      </c>
      <c r="C33" s="79"/>
      <c r="D33" s="137"/>
      <c r="E33" s="478"/>
      <c r="F33" s="518"/>
      <c r="G33" s="546"/>
      <c r="H33" s="516"/>
      <c r="I33" s="85"/>
      <c r="J33" s="8"/>
      <c r="K33" s="7"/>
      <c r="L33" s="8"/>
      <c r="M33" s="7"/>
      <c r="N33" s="8"/>
    </row>
    <row r="34" spans="1:14" ht="12.75" customHeight="1" thickBot="1">
      <c r="A34" s="460"/>
      <c r="B34" s="128" t="s">
        <v>112</v>
      </c>
      <c r="C34" s="139"/>
      <c r="D34" s="138"/>
      <c r="E34" s="478"/>
      <c r="F34" s="518"/>
      <c r="G34" s="557"/>
      <c r="H34" s="517"/>
      <c r="I34" s="85"/>
      <c r="J34" s="8"/>
      <c r="K34" s="7"/>
      <c r="L34" s="8"/>
      <c r="M34" s="7"/>
      <c r="N34" s="8"/>
    </row>
    <row r="35" spans="1:14" ht="15" customHeight="1">
      <c r="A35" s="459" t="s">
        <v>69</v>
      </c>
      <c r="B35" s="126" t="s">
        <v>94</v>
      </c>
      <c r="C35" s="141"/>
      <c r="D35" s="136"/>
      <c r="E35" s="477"/>
      <c r="F35" s="404"/>
      <c r="G35" s="556"/>
      <c r="H35" s="515"/>
      <c r="I35" s="76"/>
      <c r="J35" s="15"/>
      <c r="K35" s="14"/>
      <c r="L35" s="15"/>
      <c r="M35" s="14"/>
      <c r="N35" s="15"/>
    </row>
    <row r="36" spans="1:14" ht="15" customHeight="1">
      <c r="A36" s="460"/>
      <c r="B36" s="127" t="s">
        <v>95</v>
      </c>
      <c r="C36" s="141"/>
      <c r="D36" s="137"/>
      <c r="E36" s="478"/>
      <c r="F36" s="518"/>
      <c r="G36" s="546"/>
      <c r="H36" s="516"/>
      <c r="I36" s="85"/>
      <c r="J36" s="8"/>
      <c r="K36" s="7"/>
      <c r="L36" s="8"/>
      <c r="M36" s="7"/>
      <c r="N36" s="8"/>
    </row>
    <row r="37" spans="1:14" ht="15" customHeight="1">
      <c r="A37" s="460"/>
      <c r="B37" s="127" t="s">
        <v>113</v>
      </c>
      <c r="C37" s="141"/>
      <c r="D37" s="137"/>
      <c r="E37" s="478"/>
      <c r="F37" s="518"/>
      <c r="G37" s="546"/>
      <c r="H37" s="516"/>
      <c r="I37" s="85"/>
      <c r="J37" s="8"/>
      <c r="K37" s="7"/>
      <c r="L37" s="8"/>
      <c r="M37" s="7"/>
      <c r="N37" s="8"/>
    </row>
    <row r="38" spans="1:14" ht="15" customHeight="1" thickBot="1">
      <c r="A38" s="476"/>
      <c r="B38" s="128" t="s">
        <v>112</v>
      </c>
      <c r="C38" s="141"/>
      <c r="D38" s="138"/>
      <c r="E38" s="473"/>
      <c r="F38" s="405"/>
      <c r="G38" s="557"/>
      <c r="H38" s="517"/>
      <c r="I38" s="240"/>
      <c r="J38" s="22"/>
      <c r="K38" s="21"/>
      <c r="L38" s="22"/>
      <c r="M38" s="21"/>
      <c r="N38" s="22"/>
    </row>
    <row r="39" spans="1:14" ht="15" customHeight="1">
      <c r="A39" s="459" t="s">
        <v>22</v>
      </c>
      <c r="B39" s="126" t="s">
        <v>94</v>
      </c>
      <c r="C39" s="140"/>
      <c r="D39" s="136"/>
      <c r="E39" s="477"/>
      <c r="F39" s="404"/>
      <c r="G39" s="556"/>
      <c r="H39" s="515"/>
      <c r="I39" s="240"/>
      <c r="J39" s="22"/>
      <c r="K39" s="21"/>
      <c r="L39" s="22"/>
      <c r="M39" s="21"/>
      <c r="N39" s="22"/>
    </row>
    <row r="40" spans="1:14" ht="15" customHeight="1">
      <c r="A40" s="460"/>
      <c r="B40" s="127" t="s">
        <v>95</v>
      </c>
      <c r="C40" s="79"/>
      <c r="D40" s="137"/>
      <c r="E40" s="478"/>
      <c r="F40" s="518"/>
      <c r="G40" s="546"/>
      <c r="H40" s="516"/>
      <c r="I40" s="240"/>
      <c r="J40" s="22"/>
      <c r="K40" s="21"/>
      <c r="L40" s="22"/>
      <c r="M40" s="21"/>
      <c r="N40" s="22"/>
    </row>
    <row r="41" spans="1:14" ht="15" customHeight="1">
      <c r="A41" s="460"/>
      <c r="B41" s="127" t="s">
        <v>113</v>
      </c>
      <c r="C41" s="79"/>
      <c r="D41" s="137"/>
      <c r="E41" s="478"/>
      <c r="F41" s="518"/>
      <c r="G41" s="546"/>
      <c r="H41" s="516"/>
      <c r="I41" s="240"/>
      <c r="J41" s="22"/>
      <c r="K41" s="21"/>
      <c r="L41" s="22"/>
      <c r="M41" s="21"/>
      <c r="N41" s="22"/>
    </row>
    <row r="42" spans="1:14" ht="15" customHeight="1" thickBot="1">
      <c r="A42" s="476"/>
      <c r="B42" s="128" t="s">
        <v>112</v>
      </c>
      <c r="C42" s="139"/>
      <c r="D42" s="138"/>
      <c r="E42" s="473"/>
      <c r="F42" s="405"/>
      <c r="G42" s="557"/>
      <c r="H42" s="517"/>
      <c r="I42" s="240"/>
      <c r="J42" s="22"/>
      <c r="K42" s="21"/>
      <c r="L42" s="22"/>
      <c r="M42" s="21"/>
      <c r="N42" s="22"/>
    </row>
    <row r="43" spans="1:14" ht="15" customHeight="1">
      <c r="A43" s="459" t="s">
        <v>23</v>
      </c>
      <c r="B43" s="126" t="s">
        <v>94</v>
      </c>
      <c r="C43" s="140"/>
      <c r="D43" s="136"/>
      <c r="E43" s="477"/>
      <c r="F43" s="404"/>
      <c r="G43" s="556"/>
      <c r="H43" s="515"/>
      <c r="I43" s="240"/>
      <c r="J43" s="22"/>
      <c r="K43" s="21"/>
      <c r="L43" s="22"/>
      <c r="M43" s="21"/>
      <c r="N43" s="22"/>
    </row>
    <row r="44" spans="1:14" ht="15" customHeight="1">
      <c r="A44" s="460"/>
      <c r="B44" s="127" t="s">
        <v>95</v>
      </c>
      <c r="C44" s="79"/>
      <c r="D44" s="137"/>
      <c r="E44" s="478"/>
      <c r="F44" s="518"/>
      <c r="G44" s="546"/>
      <c r="H44" s="516"/>
      <c r="I44" s="240"/>
      <c r="J44" s="22"/>
      <c r="K44" s="21"/>
      <c r="L44" s="22"/>
      <c r="M44" s="21"/>
      <c r="N44" s="22"/>
    </row>
    <row r="45" spans="1:14" ht="15" customHeight="1">
      <c r="A45" s="460"/>
      <c r="B45" s="127" t="s">
        <v>113</v>
      </c>
      <c r="C45" s="79"/>
      <c r="D45" s="137"/>
      <c r="E45" s="478"/>
      <c r="F45" s="518"/>
      <c r="G45" s="546"/>
      <c r="H45" s="516"/>
      <c r="I45" s="240"/>
      <c r="J45" s="22"/>
      <c r="K45" s="21"/>
      <c r="L45" s="22"/>
      <c r="M45" s="21"/>
      <c r="N45" s="22"/>
    </row>
    <row r="46" spans="1:14" ht="13.5" thickBot="1">
      <c r="A46" s="476"/>
      <c r="B46" s="128" t="s">
        <v>112</v>
      </c>
      <c r="C46" s="139"/>
      <c r="D46" s="138"/>
      <c r="E46" s="473"/>
      <c r="F46" s="405"/>
      <c r="G46" s="557"/>
      <c r="H46" s="517"/>
      <c r="I46" s="109"/>
      <c r="J46" s="5"/>
      <c r="K46" s="4"/>
      <c r="L46" s="5"/>
      <c r="M46" s="4"/>
      <c r="N46" s="5"/>
    </row>
    <row r="47" spans="1:14" ht="15" customHeight="1">
      <c r="A47" s="558" t="s">
        <v>24</v>
      </c>
      <c r="B47" s="126" t="s">
        <v>94</v>
      </c>
      <c r="C47" s="297"/>
      <c r="D47" s="136"/>
      <c r="E47" s="406"/>
      <c r="F47" s="404"/>
      <c r="G47" s="556"/>
      <c r="H47" s="515"/>
      <c r="I47" s="109"/>
      <c r="J47" s="5"/>
      <c r="K47" s="4"/>
      <c r="L47" s="5"/>
      <c r="M47" s="4"/>
      <c r="N47" s="5"/>
    </row>
    <row r="48" spans="1:14" ht="15" customHeight="1">
      <c r="A48" s="558"/>
      <c r="B48" s="127" t="s">
        <v>95</v>
      </c>
      <c r="C48" s="241"/>
      <c r="D48" s="137"/>
      <c r="E48" s="469"/>
      <c r="F48" s="518"/>
      <c r="G48" s="546"/>
      <c r="H48" s="516"/>
      <c r="I48" s="109"/>
      <c r="J48" s="5"/>
      <c r="K48" s="4"/>
      <c r="L48" s="5"/>
      <c r="M48" s="4"/>
      <c r="N48" s="5"/>
    </row>
    <row r="49" spans="1:14" ht="15" customHeight="1">
      <c r="A49" s="558"/>
      <c r="B49" s="127" t="s">
        <v>113</v>
      </c>
      <c r="C49" s="241"/>
      <c r="D49" s="137"/>
      <c r="E49" s="469"/>
      <c r="F49" s="518"/>
      <c r="G49" s="546"/>
      <c r="H49" s="516"/>
      <c r="I49" s="109"/>
      <c r="J49" s="5"/>
      <c r="K49" s="4"/>
      <c r="L49" s="5"/>
      <c r="M49" s="4"/>
      <c r="N49" s="5"/>
    </row>
    <row r="50" spans="1:14" ht="13.5" thickBot="1">
      <c r="A50" s="412"/>
      <c r="B50" s="128" t="s">
        <v>112</v>
      </c>
      <c r="C50" s="279"/>
      <c r="D50" s="138"/>
      <c r="E50" s="407"/>
      <c r="F50" s="405"/>
      <c r="G50" s="557"/>
      <c r="H50" s="517"/>
      <c r="I50" s="109"/>
      <c r="J50" s="5"/>
      <c r="K50" s="4"/>
      <c r="L50" s="5"/>
      <c r="M50" s="4"/>
      <c r="N50" s="5"/>
    </row>
    <row r="51" spans="1:14" ht="12.75">
      <c r="A51" s="408" t="s">
        <v>25</v>
      </c>
      <c r="B51" s="126" t="s">
        <v>94</v>
      </c>
      <c r="C51" s="277"/>
      <c r="D51" s="274"/>
      <c r="E51" s="406"/>
      <c r="F51" s="404"/>
      <c r="G51" s="556"/>
      <c r="H51" s="515"/>
      <c r="I51" s="109"/>
      <c r="J51" s="5"/>
      <c r="K51" s="4"/>
      <c r="L51" s="5"/>
      <c r="M51" s="4"/>
      <c r="N51" s="5"/>
    </row>
    <row r="52" spans="1:14" ht="15" customHeight="1">
      <c r="A52" s="558"/>
      <c r="B52" s="127" t="s">
        <v>95</v>
      </c>
      <c r="C52" s="278"/>
      <c r="D52" s="85"/>
      <c r="E52" s="469"/>
      <c r="F52" s="518"/>
      <c r="G52" s="546"/>
      <c r="H52" s="516"/>
      <c r="I52" s="109"/>
      <c r="J52" s="5"/>
      <c r="K52" s="4"/>
      <c r="L52" s="5"/>
      <c r="M52" s="4"/>
      <c r="N52" s="5"/>
    </row>
    <row r="53" spans="1:14" ht="15" customHeight="1">
      <c r="A53" s="558"/>
      <c r="B53" s="127" t="s">
        <v>113</v>
      </c>
      <c r="C53" s="241"/>
      <c r="D53" s="85"/>
      <c r="E53" s="469"/>
      <c r="F53" s="518"/>
      <c r="G53" s="546"/>
      <c r="H53" s="516"/>
      <c r="I53" s="109"/>
      <c r="J53" s="5"/>
      <c r="K53" s="4"/>
      <c r="L53" s="5"/>
      <c r="M53" s="4"/>
      <c r="N53" s="5"/>
    </row>
    <row r="54" spans="1:14" ht="13.5" thickBot="1">
      <c r="A54" s="412"/>
      <c r="B54" s="128" t="s">
        <v>112</v>
      </c>
      <c r="C54" s="298"/>
      <c r="D54" s="275"/>
      <c r="E54" s="407"/>
      <c r="F54" s="405"/>
      <c r="G54" s="557"/>
      <c r="H54" s="517"/>
      <c r="I54" s="109"/>
      <c r="J54" s="5"/>
      <c r="K54" s="4"/>
      <c r="L54" s="5"/>
      <c r="M54" s="4"/>
      <c r="N54" s="5"/>
    </row>
    <row r="55" spans="1:14" ht="12.75">
      <c r="A55" s="408" t="s">
        <v>26</v>
      </c>
      <c r="B55" s="126" t="s">
        <v>94</v>
      </c>
      <c r="C55" s="299"/>
      <c r="D55" s="274"/>
      <c r="E55" s="406"/>
      <c r="F55" s="404"/>
      <c r="G55" s="556"/>
      <c r="H55" s="515"/>
      <c r="I55" s="76"/>
      <c r="J55" s="15"/>
      <c r="K55" s="14"/>
      <c r="L55" s="15"/>
      <c r="M55" s="14"/>
      <c r="N55" s="15"/>
    </row>
    <row r="56" spans="1:14" ht="15" customHeight="1">
      <c r="A56" s="558"/>
      <c r="B56" s="127" t="s">
        <v>95</v>
      </c>
      <c r="C56" s="241"/>
      <c r="D56" s="85"/>
      <c r="E56" s="469"/>
      <c r="F56" s="518"/>
      <c r="G56" s="546"/>
      <c r="H56" s="516"/>
      <c r="I56" s="76"/>
      <c r="J56" s="15"/>
      <c r="K56" s="14"/>
      <c r="L56" s="15"/>
      <c r="M56" s="14"/>
      <c r="N56" s="15"/>
    </row>
    <row r="57" spans="1:14" ht="15" customHeight="1">
      <c r="A57" s="558"/>
      <c r="B57" s="127" t="s">
        <v>113</v>
      </c>
      <c r="C57" s="241"/>
      <c r="D57" s="85"/>
      <c r="E57" s="469"/>
      <c r="F57" s="518"/>
      <c r="G57" s="546"/>
      <c r="H57" s="516"/>
      <c r="I57" s="76"/>
      <c r="J57" s="15"/>
      <c r="K57" s="14"/>
      <c r="L57" s="15"/>
      <c r="M57" s="14"/>
      <c r="N57" s="15"/>
    </row>
    <row r="58" spans="1:14" ht="13.5" thickBot="1">
      <c r="A58" s="409"/>
      <c r="B58" s="128" t="s">
        <v>112</v>
      </c>
      <c r="C58" s="279"/>
      <c r="D58" s="275"/>
      <c r="E58" s="410"/>
      <c r="F58" s="411"/>
      <c r="G58" s="557"/>
      <c r="H58" s="517"/>
      <c r="I58" s="7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309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419" t="s">
        <v>32</v>
      </c>
      <c r="B60" s="419"/>
      <c r="C60" s="419"/>
      <c r="D60" s="420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419" t="s">
        <v>35</v>
      </c>
      <c r="C62" s="419"/>
      <c r="D62" s="419"/>
      <c r="E62" s="420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419" t="s">
        <v>34</v>
      </c>
      <c r="C63" s="419"/>
      <c r="D63" s="419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sheetProtection/>
  <mergeCells count="103">
    <mergeCell ref="H37:H38"/>
    <mergeCell ref="H49:H50"/>
    <mergeCell ref="G49:G50"/>
    <mergeCell ref="H43:H44"/>
    <mergeCell ref="G45:G46"/>
    <mergeCell ref="H45:H46"/>
    <mergeCell ref="G47:G48"/>
    <mergeCell ref="H47:H48"/>
    <mergeCell ref="H41:H42"/>
    <mergeCell ref="H39:H40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B63:D63"/>
    <mergeCell ref="B62:E62"/>
    <mergeCell ref="A55:A58"/>
    <mergeCell ref="E55:E58"/>
    <mergeCell ref="A11:A14"/>
    <mergeCell ref="A15:A18"/>
    <mergeCell ref="A23:A26"/>
    <mergeCell ref="A31:A34"/>
    <mergeCell ref="H19:H20"/>
    <mergeCell ref="A39:A42"/>
    <mergeCell ref="A35:A38"/>
    <mergeCell ref="A47:A50"/>
    <mergeCell ref="E47:E50"/>
    <mergeCell ref="E35:E38"/>
    <mergeCell ref="E31:E34"/>
    <mergeCell ref="F47:F50"/>
    <mergeCell ref="H35:H36"/>
    <mergeCell ref="G37:G38"/>
    <mergeCell ref="I9:J9"/>
    <mergeCell ref="E9:E10"/>
    <mergeCell ref="F9:F10"/>
    <mergeCell ref="G9:H9"/>
    <mergeCell ref="E27:E30"/>
    <mergeCell ref="F27:F30"/>
    <mergeCell ref="E15:E18"/>
    <mergeCell ref="F15:F18"/>
    <mergeCell ref="F19:F22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E39:E42"/>
    <mergeCell ref="F39:F42"/>
    <mergeCell ref="G41:G42"/>
    <mergeCell ref="G39:G40"/>
    <mergeCell ref="G29:G30"/>
    <mergeCell ref="G25:G26"/>
    <mergeCell ref="G27:G28"/>
    <mergeCell ref="F31:F34"/>
    <mergeCell ref="F35:F38"/>
    <mergeCell ref="G31:G32"/>
    <mergeCell ref="G33:G34"/>
    <mergeCell ref="G35:G36"/>
    <mergeCell ref="H33:H34"/>
    <mergeCell ref="H21:H22"/>
    <mergeCell ref="H23:H24"/>
    <mergeCell ref="H25:H26"/>
    <mergeCell ref="H27:H28"/>
    <mergeCell ref="H31:H32"/>
    <mergeCell ref="H29:H30"/>
    <mergeCell ref="H11:H12"/>
    <mergeCell ref="G13:G14"/>
    <mergeCell ref="H13:H14"/>
    <mergeCell ref="G17:G18"/>
    <mergeCell ref="H17:H18"/>
    <mergeCell ref="G15:G16"/>
    <mergeCell ref="H15:H1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98" t="s">
        <v>29</v>
      </c>
      <c r="J1" s="498"/>
      <c r="K1" s="498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498" t="s">
        <v>2</v>
      </c>
      <c r="J2" s="498"/>
      <c r="K2" s="498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98" t="s">
        <v>3</v>
      </c>
      <c r="J3" s="498"/>
      <c r="K3" s="498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2" t="s">
        <v>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1:14" ht="13.5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4" ht="16.5" thickBot="1" thickTop="1">
      <c r="A8" s="392" t="s">
        <v>6</v>
      </c>
      <c r="B8" s="400" t="s">
        <v>7</v>
      </c>
      <c r="C8" s="380"/>
      <c r="D8" s="401"/>
      <c r="E8" s="400" t="s">
        <v>11</v>
      </c>
      <c r="F8" s="401"/>
      <c r="G8" s="428" t="s">
        <v>15</v>
      </c>
      <c r="H8" s="429"/>
      <c r="I8" s="429"/>
      <c r="J8" s="429"/>
      <c r="K8" s="429"/>
      <c r="L8" s="429"/>
      <c r="M8" s="429"/>
      <c r="N8" s="430"/>
    </row>
    <row r="9" spans="1:14" ht="13.5" thickTop="1">
      <c r="A9" s="393"/>
      <c r="B9" s="415" t="s">
        <v>8</v>
      </c>
      <c r="C9" s="395"/>
      <c r="D9" s="396" t="s">
        <v>9</v>
      </c>
      <c r="E9" s="471" t="s">
        <v>10</v>
      </c>
      <c r="F9" s="396" t="s">
        <v>9</v>
      </c>
      <c r="G9" s="505" t="s">
        <v>27</v>
      </c>
      <c r="H9" s="506"/>
      <c r="I9" s="398" t="s">
        <v>28</v>
      </c>
      <c r="J9" s="399"/>
      <c r="K9" s="398" t="s">
        <v>13</v>
      </c>
      <c r="L9" s="399"/>
      <c r="M9" s="398" t="s">
        <v>14</v>
      </c>
      <c r="N9" s="399"/>
    </row>
    <row r="10" spans="1:14" ht="15" thickBot="1">
      <c r="A10" s="394"/>
      <c r="B10" s="417"/>
      <c r="C10" s="469"/>
      <c r="D10" s="483"/>
      <c r="E10" s="472"/>
      <c r="F10" s="39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7" t="s">
        <v>16</v>
      </c>
      <c r="B11" s="110" t="s">
        <v>102</v>
      </c>
      <c r="C11" s="111">
        <v>0</v>
      </c>
      <c r="D11" s="114">
        <f>(6.86+2.789+0.093+0.015)*1.075*1.2</f>
        <v>12.58653</v>
      </c>
      <c r="E11" s="564">
        <v>2</v>
      </c>
      <c r="F11" s="396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24"/>
      <c r="B12" s="84" t="s">
        <v>113</v>
      </c>
      <c r="C12" s="105">
        <v>17.25</v>
      </c>
      <c r="D12" s="114">
        <f>49.291*1.075*1.2</f>
        <v>63.58538999999999</v>
      </c>
      <c r="E12" s="528"/>
      <c r="F12" s="383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0" t="s">
        <v>102</v>
      </c>
      <c r="C13" s="104">
        <v>251</v>
      </c>
      <c r="D13" s="114">
        <f>(6.86+2.789+0.093+0.015)*1.075*1.2</f>
        <v>12.58653</v>
      </c>
      <c r="E13" s="519">
        <v>2</v>
      </c>
      <c r="F13" s="495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4">
        <v>17.25</v>
      </c>
      <c r="D14" s="114">
        <f>49.291*1.075*1.2</f>
        <v>63.58538999999999</v>
      </c>
      <c r="E14" s="528"/>
      <c r="F14" s="508"/>
      <c r="G14" s="11"/>
      <c r="H14" s="13"/>
      <c r="I14" s="4"/>
      <c r="J14" s="5"/>
      <c r="K14" s="4"/>
      <c r="L14" s="5"/>
      <c r="M14" s="4"/>
      <c r="N14" s="5"/>
    </row>
    <row r="15" spans="1:14" ht="15">
      <c r="A15" s="108" t="s">
        <v>18</v>
      </c>
      <c r="B15" s="110" t="s">
        <v>102</v>
      </c>
      <c r="C15" s="107">
        <v>0</v>
      </c>
      <c r="D15" s="114">
        <f>(6.86+2.789+0.093+0.015)*1.075*1.2</f>
        <v>12.58653</v>
      </c>
      <c r="E15" s="519">
        <v>2</v>
      </c>
      <c r="F15" s="382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08"/>
      <c r="B16" s="84" t="s">
        <v>113</v>
      </c>
      <c r="C16" s="107">
        <v>17.25</v>
      </c>
      <c r="D16" s="114">
        <f>49.291*1.075*1.2</f>
        <v>63.58538999999999</v>
      </c>
      <c r="E16" s="528"/>
      <c r="F16" s="383"/>
      <c r="G16" s="4"/>
      <c r="H16" s="5"/>
      <c r="I16" s="4"/>
      <c r="J16" s="5"/>
      <c r="K16" s="4"/>
      <c r="L16" s="5"/>
      <c r="M16" s="4"/>
      <c r="N16" s="5"/>
    </row>
    <row r="17" spans="1:14" ht="15">
      <c r="A17" s="108" t="s">
        <v>19</v>
      </c>
      <c r="B17" s="110" t="s">
        <v>102</v>
      </c>
      <c r="C17" s="107">
        <v>0</v>
      </c>
      <c r="D17" s="114">
        <f>(6.86+2.789+0.093+0.015)*1.075*1.2</f>
        <v>12.58653</v>
      </c>
      <c r="E17" s="519">
        <v>2</v>
      </c>
      <c r="F17" s="382">
        <v>22.54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08"/>
      <c r="B18" s="84" t="s">
        <v>113</v>
      </c>
      <c r="C18" s="107">
        <v>17.25</v>
      </c>
      <c r="D18" s="114">
        <f>49.291*1.075*1.2</f>
        <v>63.58538999999999</v>
      </c>
      <c r="E18" s="528"/>
      <c r="F18" s="383"/>
      <c r="G18" s="4"/>
      <c r="H18" s="5"/>
      <c r="I18" s="4"/>
      <c r="J18" s="5"/>
      <c r="K18" s="4"/>
      <c r="L18" s="5"/>
      <c r="M18" s="4"/>
      <c r="N18" s="5"/>
    </row>
    <row r="19" spans="1:14" ht="15">
      <c r="A19" s="108" t="s">
        <v>20</v>
      </c>
      <c r="B19" s="110" t="s">
        <v>102</v>
      </c>
      <c r="C19" s="107">
        <v>0</v>
      </c>
      <c r="D19" s="114">
        <v>12.59</v>
      </c>
      <c r="E19" s="519">
        <v>0</v>
      </c>
      <c r="F19" s="382">
        <v>22.54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08"/>
      <c r="B20" s="84" t="s">
        <v>113</v>
      </c>
      <c r="C20" s="107">
        <v>17.25</v>
      </c>
      <c r="D20" s="114">
        <v>63.59</v>
      </c>
      <c r="E20" s="528"/>
      <c r="F20" s="383"/>
      <c r="G20" s="4"/>
      <c r="H20" s="5"/>
      <c r="I20" s="4"/>
      <c r="J20" s="5"/>
      <c r="K20" s="4"/>
      <c r="L20" s="5"/>
      <c r="M20" s="4"/>
      <c r="N20" s="5"/>
    </row>
    <row r="21" spans="1:14" ht="15">
      <c r="A21" s="108" t="s">
        <v>21</v>
      </c>
      <c r="B21" s="110" t="s">
        <v>102</v>
      </c>
      <c r="C21" s="107"/>
      <c r="D21" s="114"/>
      <c r="E21" s="519"/>
      <c r="F21" s="382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08"/>
      <c r="B22" s="84" t="s">
        <v>113</v>
      </c>
      <c r="C22" s="107"/>
      <c r="D22" s="114"/>
      <c r="E22" s="528"/>
      <c r="F22" s="383"/>
      <c r="G22" s="4"/>
      <c r="H22" s="5"/>
      <c r="I22" s="4"/>
      <c r="J22" s="5"/>
      <c r="K22" s="4"/>
      <c r="L22" s="5"/>
      <c r="M22" s="4"/>
      <c r="N22" s="5"/>
    </row>
    <row r="23" spans="1:14" ht="15">
      <c r="A23" s="108" t="s">
        <v>69</v>
      </c>
      <c r="B23" s="110" t="s">
        <v>102</v>
      </c>
      <c r="C23" s="107"/>
      <c r="D23" s="114"/>
      <c r="E23" s="519"/>
      <c r="F23" s="382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08"/>
      <c r="B24" s="84" t="s">
        <v>113</v>
      </c>
      <c r="C24" s="107"/>
      <c r="D24" s="114"/>
      <c r="E24" s="528"/>
      <c r="F24" s="383"/>
      <c r="G24" s="4"/>
      <c r="H24" s="5"/>
      <c r="I24" s="4"/>
      <c r="J24" s="5"/>
      <c r="K24" s="4"/>
      <c r="L24" s="5"/>
      <c r="M24" s="4"/>
      <c r="N24" s="5"/>
    </row>
    <row r="25" spans="1:14" ht="15">
      <c r="A25" s="108" t="s">
        <v>22</v>
      </c>
      <c r="B25" s="110" t="s">
        <v>102</v>
      </c>
      <c r="C25" s="107"/>
      <c r="D25" s="112"/>
      <c r="E25" s="519"/>
      <c r="F25" s="382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08"/>
      <c r="B26" s="84" t="s">
        <v>113</v>
      </c>
      <c r="C26" s="107"/>
      <c r="D26" s="116"/>
      <c r="E26" s="528"/>
      <c r="F26" s="383"/>
      <c r="G26" s="4"/>
      <c r="H26" s="5"/>
      <c r="I26" s="4"/>
      <c r="J26" s="5"/>
      <c r="K26" s="4"/>
      <c r="L26" s="5"/>
      <c r="M26" s="4"/>
      <c r="N26" s="5"/>
    </row>
    <row r="27" spans="1:14" ht="15">
      <c r="A27" s="108" t="s">
        <v>23</v>
      </c>
      <c r="B27" s="110" t="s">
        <v>102</v>
      </c>
      <c r="C27" s="107"/>
      <c r="D27" s="112"/>
      <c r="E27" s="519"/>
      <c r="F27" s="382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08"/>
      <c r="B28" s="84" t="s">
        <v>113</v>
      </c>
      <c r="C28" s="107"/>
      <c r="D28" s="116"/>
      <c r="E28" s="528"/>
      <c r="F28" s="383"/>
      <c r="G28" s="4"/>
      <c r="H28" s="5"/>
      <c r="I28" s="4"/>
      <c r="J28" s="5"/>
      <c r="K28" s="4"/>
      <c r="L28" s="5"/>
      <c r="M28" s="4"/>
      <c r="N28" s="5"/>
    </row>
    <row r="29" spans="1:14" ht="15">
      <c r="A29" s="108" t="s">
        <v>24</v>
      </c>
      <c r="B29" s="110" t="s">
        <v>102</v>
      </c>
      <c r="C29" s="107"/>
      <c r="D29" s="112"/>
      <c r="E29" s="519"/>
      <c r="F29" s="382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08"/>
      <c r="B30" s="84" t="s">
        <v>113</v>
      </c>
      <c r="C30" s="107"/>
      <c r="D30" s="116"/>
      <c r="E30" s="528"/>
      <c r="F30" s="383"/>
      <c r="G30" s="4"/>
      <c r="H30" s="5"/>
      <c r="I30" s="4"/>
      <c r="J30" s="5"/>
      <c r="K30" s="4"/>
      <c r="L30" s="5"/>
      <c r="M30" s="4"/>
      <c r="N30" s="5"/>
    </row>
    <row r="31" spans="1:14" ht="15">
      <c r="A31" s="108" t="s">
        <v>25</v>
      </c>
      <c r="B31" s="110" t="s">
        <v>102</v>
      </c>
      <c r="C31" s="107"/>
      <c r="D31" s="112"/>
      <c r="E31" s="519"/>
      <c r="F31" s="382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4"/>
      <c r="D32" s="116"/>
      <c r="E32" s="528"/>
      <c r="F32" s="383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0" t="s">
        <v>102</v>
      </c>
      <c r="C33" s="104"/>
      <c r="D33" s="112"/>
      <c r="E33" s="560"/>
      <c r="F33" s="562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70"/>
      <c r="B34" s="171" t="s">
        <v>113</v>
      </c>
      <c r="C34" s="172"/>
      <c r="D34" s="114"/>
      <c r="E34" s="561"/>
      <c r="F34" s="563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419"/>
      <c r="B36" s="419"/>
      <c r="C36" s="419"/>
      <c r="D36" s="420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419"/>
      <c r="C38" s="419"/>
      <c r="D38" s="419"/>
      <c r="E38" s="420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419"/>
      <c r="C39" s="419"/>
      <c r="D39" s="419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sheetProtection/>
  <mergeCells count="43">
    <mergeCell ref="B9:C10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E21:E22"/>
    <mergeCell ref="E19:E20"/>
    <mergeCell ref="E17:E18"/>
    <mergeCell ref="F17:F18"/>
    <mergeCell ref="F19:F20"/>
    <mergeCell ref="E11:E12"/>
    <mergeCell ref="E13:E14"/>
    <mergeCell ref="B39:D39"/>
    <mergeCell ref="A36:D36"/>
    <mergeCell ref="E23:E24"/>
    <mergeCell ref="E25:E26"/>
    <mergeCell ref="E27:E28"/>
    <mergeCell ref="E29:E30"/>
    <mergeCell ref="E31:E32"/>
    <mergeCell ref="E15:E16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7">
      <selection activeCell="C26" sqref="C26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98" t="s">
        <v>29</v>
      </c>
      <c r="J1" s="498"/>
      <c r="K1" s="498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98" t="s">
        <v>2</v>
      </c>
      <c r="J2" s="498"/>
      <c r="K2" s="498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98" t="s">
        <v>3</v>
      </c>
      <c r="J3" s="498"/>
      <c r="K3" s="498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2" t="s">
        <v>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1:14" ht="13.5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4" ht="16.5" thickBot="1" thickTop="1">
      <c r="A8" s="392" t="s">
        <v>6</v>
      </c>
      <c r="B8" s="400" t="s">
        <v>7</v>
      </c>
      <c r="C8" s="380"/>
      <c r="D8" s="401"/>
      <c r="E8" s="400" t="s">
        <v>11</v>
      </c>
      <c r="F8" s="401"/>
      <c r="G8" s="428" t="s">
        <v>15</v>
      </c>
      <c r="H8" s="429"/>
      <c r="I8" s="429"/>
      <c r="J8" s="429"/>
      <c r="K8" s="429"/>
      <c r="L8" s="429"/>
      <c r="M8" s="429"/>
      <c r="N8" s="430"/>
    </row>
    <row r="9" spans="1:14" ht="13.5" thickTop="1">
      <c r="A9" s="393"/>
      <c r="B9" s="415" t="s">
        <v>8</v>
      </c>
      <c r="C9" s="395"/>
      <c r="D9" s="396" t="s">
        <v>9</v>
      </c>
      <c r="E9" s="471" t="s">
        <v>10</v>
      </c>
      <c r="F9" s="396" t="s">
        <v>9</v>
      </c>
      <c r="G9" s="505" t="s">
        <v>27</v>
      </c>
      <c r="H9" s="506"/>
      <c r="I9" s="398" t="s">
        <v>28</v>
      </c>
      <c r="J9" s="399"/>
      <c r="K9" s="398" t="s">
        <v>13</v>
      </c>
      <c r="L9" s="399"/>
      <c r="M9" s="398" t="s">
        <v>14</v>
      </c>
      <c r="N9" s="399"/>
    </row>
    <row r="10" spans="1:14" ht="15" thickBot="1">
      <c r="A10" s="394"/>
      <c r="B10" s="474"/>
      <c r="C10" s="410"/>
      <c r="D10" s="397"/>
      <c r="E10" s="472"/>
      <c r="F10" s="39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7" t="s">
        <v>16</v>
      </c>
      <c r="B11" s="61" t="s">
        <v>94</v>
      </c>
      <c r="C11" s="86">
        <v>1239</v>
      </c>
      <c r="D11" s="157">
        <f>(7.47+3.187+0.093+0.015)*1.075*1.2</f>
        <v>13.88685</v>
      </c>
      <c r="E11" s="471">
        <v>0</v>
      </c>
      <c r="F11" s="396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60"/>
      <c r="B12" s="65" t="s">
        <v>95</v>
      </c>
      <c r="C12" s="105">
        <v>759</v>
      </c>
      <c r="D12" s="8">
        <f>(4.78+0.797+0.093+0.015)*1.075*1.2</f>
        <v>7.333649999999999</v>
      </c>
      <c r="E12" s="478"/>
      <c r="F12" s="483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60"/>
      <c r="B13" s="65" t="s">
        <v>113</v>
      </c>
      <c r="C13" s="105">
        <v>17.25</v>
      </c>
      <c r="D13" s="159">
        <f>49.291*1.075*1.2</f>
        <v>63.58538999999999</v>
      </c>
      <c r="E13" s="478"/>
      <c r="F13" s="483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59" t="s">
        <v>17</v>
      </c>
      <c r="B14" s="61" t="s">
        <v>94</v>
      </c>
      <c r="C14" s="104">
        <v>311</v>
      </c>
      <c r="D14" s="157">
        <f>(7.47+3.187+0.093+0.015)*1.075*1.2</f>
        <v>13.88685</v>
      </c>
      <c r="E14" s="477">
        <v>0</v>
      </c>
      <c r="F14" s="382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60"/>
      <c r="B15" s="65" t="s">
        <v>95</v>
      </c>
      <c r="C15" s="105">
        <v>272</v>
      </c>
      <c r="D15" s="8">
        <f>(4.78+0.797+0.093+0.015)*1.075*1.2</f>
        <v>7.333649999999999</v>
      </c>
      <c r="E15" s="478"/>
      <c r="F15" s="483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60"/>
      <c r="B16" s="65" t="s">
        <v>113</v>
      </c>
      <c r="C16" s="105">
        <v>17.25</v>
      </c>
      <c r="D16" s="159">
        <f>49.291*1.075*1.2</f>
        <v>63.58538999999999</v>
      </c>
      <c r="E16" s="478"/>
      <c r="F16" s="483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59" t="s">
        <v>18</v>
      </c>
      <c r="B17" s="61" t="s">
        <v>94</v>
      </c>
      <c r="C17" s="186">
        <v>0</v>
      </c>
      <c r="D17" s="157">
        <f>(7.47+3.187+0.093+0.015)*1.075*1.2</f>
        <v>13.88685</v>
      </c>
      <c r="E17" s="477">
        <v>0</v>
      </c>
      <c r="F17" s="382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60"/>
      <c r="B18" s="65" t="s">
        <v>95</v>
      </c>
      <c r="C18" s="105">
        <v>0</v>
      </c>
      <c r="D18" s="8">
        <f>(4.78+0.797+0.093+0.015)*1.075*1.2</f>
        <v>7.333649999999999</v>
      </c>
      <c r="E18" s="478"/>
      <c r="F18" s="483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60"/>
      <c r="B19" s="65" t="s">
        <v>113</v>
      </c>
      <c r="C19" s="105">
        <v>17.25</v>
      </c>
      <c r="D19" s="159">
        <f>49.291*1.075*1.2</f>
        <v>63.58538999999999</v>
      </c>
      <c r="E19" s="478"/>
      <c r="F19" s="483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59" t="s">
        <v>19</v>
      </c>
      <c r="B20" s="61" t="s">
        <v>94</v>
      </c>
      <c r="C20" s="104">
        <v>0</v>
      </c>
      <c r="D20" s="157">
        <f>(7.47+3.187+0.093+0.015)*1.075*1.2</f>
        <v>13.88685</v>
      </c>
      <c r="E20" s="477">
        <v>0</v>
      </c>
      <c r="F20" s="382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60"/>
      <c r="B21" s="65" t="s">
        <v>95</v>
      </c>
      <c r="C21" s="105">
        <v>0</v>
      </c>
      <c r="D21" s="8">
        <f>(4.78+0.797+0.093+0.015)*1.075*1.2</f>
        <v>7.333649999999999</v>
      </c>
      <c r="E21" s="478"/>
      <c r="F21" s="483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60"/>
      <c r="B22" s="65" t="s">
        <v>113</v>
      </c>
      <c r="C22" s="105">
        <v>17.25</v>
      </c>
      <c r="D22" s="159">
        <f>49.291*1.075*1.2</f>
        <v>63.58538999999999</v>
      </c>
      <c r="E22" s="478"/>
      <c r="F22" s="483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59" t="s">
        <v>20</v>
      </c>
      <c r="B23" s="61" t="s">
        <v>94</v>
      </c>
      <c r="C23" s="186">
        <v>20</v>
      </c>
      <c r="D23" s="157">
        <f>(7.47+3.187+0.093+0.015)*1.075*1.2</f>
        <v>13.88685</v>
      </c>
      <c r="E23" s="477">
        <v>0</v>
      </c>
      <c r="F23" s="382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60"/>
      <c r="B24" s="65" t="s">
        <v>95</v>
      </c>
      <c r="C24" s="106">
        <v>28</v>
      </c>
      <c r="D24" s="8">
        <f>(4.78+0.797+0.093+0.015)*1.075*1.2</f>
        <v>7.333649999999999</v>
      </c>
      <c r="E24" s="478"/>
      <c r="F24" s="483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60"/>
      <c r="B25" s="65" t="s">
        <v>113</v>
      </c>
      <c r="C25" s="105">
        <v>17.25</v>
      </c>
      <c r="D25" s="159">
        <f>49.291*1.075*1.2</f>
        <v>63.58538999999999</v>
      </c>
      <c r="E25" s="478"/>
      <c r="F25" s="483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59" t="s">
        <v>68</v>
      </c>
      <c r="B26" s="61" t="s">
        <v>94</v>
      </c>
      <c r="C26" s="104"/>
      <c r="D26" s="157"/>
      <c r="E26" s="477"/>
      <c r="F26" s="382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60"/>
      <c r="B27" s="65" t="s">
        <v>95</v>
      </c>
      <c r="C27" s="105"/>
      <c r="D27" s="8"/>
      <c r="E27" s="478"/>
      <c r="F27" s="483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60"/>
      <c r="B28" s="65" t="s">
        <v>113</v>
      </c>
      <c r="C28" s="105"/>
      <c r="D28" s="159"/>
      <c r="E28" s="478"/>
      <c r="F28" s="483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59" t="s">
        <v>69</v>
      </c>
      <c r="B29" s="61" t="s">
        <v>94</v>
      </c>
      <c r="C29" s="104"/>
      <c r="D29" s="157"/>
      <c r="E29" s="477"/>
      <c r="F29" s="382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60"/>
      <c r="B30" s="65" t="s">
        <v>95</v>
      </c>
      <c r="C30" s="105"/>
      <c r="D30" s="8"/>
      <c r="E30" s="478"/>
      <c r="F30" s="483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60"/>
      <c r="B31" s="65" t="s">
        <v>113</v>
      </c>
      <c r="C31" s="105"/>
      <c r="D31" s="159"/>
      <c r="E31" s="478"/>
      <c r="F31" s="483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59" t="s">
        <v>22</v>
      </c>
      <c r="B32" s="61" t="s">
        <v>94</v>
      </c>
      <c r="C32" s="104"/>
      <c r="D32" s="157"/>
      <c r="E32" s="477"/>
      <c r="F32" s="382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60"/>
      <c r="B33" s="65" t="s">
        <v>95</v>
      </c>
      <c r="C33" s="105"/>
      <c r="D33" s="8"/>
      <c r="E33" s="478"/>
      <c r="F33" s="483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60"/>
      <c r="B34" s="65" t="s">
        <v>113</v>
      </c>
      <c r="C34" s="105"/>
      <c r="D34" s="159"/>
      <c r="E34" s="478"/>
      <c r="F34" s="483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567" t="s">
        <v>23</v>
      </c>
      <c r="B35" s="173" t="s">
        <v>94</v>
      </c>
      <c r="C35" s="111"/>
      <c r="D35" s="199"/>
      <c r="E35" s="570"/>
      <c r="F35" s="565"/>
      <c r="G35" s="109"/>
      <c r="H35" s="5"/>
      <c r="I35" s="4"/>
      <c r="J35" s="5"/>
      <c r="K35" s="4"/>
      <c r="L35" s="5"/>
      <c r="M35" s="4"/>
      <c r="N35" s="5"/>
    </row>
    <row r="36" spans="1:14" ht="15" customHeight="1">
      <c r="A36" s="568"/>
      <c r="B36" s="65" t="s">
        <v>95</v>
      </c>
      <c r="C36" s="105"/>
      <c r="D36" s="203"/>
      <c r="E36" s="478"/>
      <c r="F36" s="523"/>
      <c r="G36" s="109"/>
      <c r="H36" s="5"/>
      <c r="I36" s="4"/>
      <c r="J36" s="5"/>
      <c r="K36" s="4"/>
      <c r="L36" s="5"/>
      <c r="M36" s="4"/>
      <c r="N36" s="5"/>
    </row>
    <row r="37" spans="1:14" ht="15" customHeight="1" thickBot="1">
      <c r="A37" s="569"/>
      <c r="B37" s="174" t="s">
        <v>113</v>
      </c>
      <c r="C37" s="117"/>
      <c r="D37" s="203"/>
      <c r="E37" s="571"/>
      <c r="F37" s="553"/>
      <c r="G37" s="109"/>
      <c r="H37" s="5"/>
      <c r="I37" s="4"/>
      <c r="J37" s="5"/>
      <c r="K37" s="4"/>
      <c r="L37" s="5"/>
      <c r="M37" s="4"/>
      <c r="N37" s="5"/>
    </row>
    <row r="38" spans="1:14" ht="13.5" thickTop="1">
      <c r="A38" s="460" t="s">
        <v>24</v>
      </c>
      <c r="B38" s="65" t="s">
        <v>94</v>
      </c>
      <c r="C38" s="105"/>
      <c r="D38" s="199"/>
      <c r="E38" s="478"/>
      <c r="F38" s="483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60"/>
      <c r="B39" s="65" t="s">
        <v>95</v>
      </c>
      <c r="C39" s="105"/>
      <c r="D39" s="203"/>
      <c r="E39" s="478"/>
      <c r="F39" s="483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60"/>
      <c r="B40" s="65" t="s">
        <v>113</v>
      </c>
      <c r="C40" s="105"/>
      <c r="D40" s="203"/>
      <c r="E40" s="478"/>
      <c r="F40" s="483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59" t="s">
        <v>25</v>
      </c>
      <c r="B41" s="61" t="s">
        <v>94</v>
      </c>
      <c r="C41" s="104"/>
      <c r="D41" s="199"/>
      <c r="E41" s="477"/>
      <c r="F41" s="382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60"/>
      <c r="B42" s="65" t="s">
        <v>95</v>
      </c>
      <c r="C42" s="105"/>
      <c r="D42" s="203"/>
      <c r="E42" s="478"/>
      <c r="F42" s="483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60"/>
      <c r="B43" s="65" t="s">
        <v>113</v>
      </c>
      <c r="C43" s="105"/>
      <c r="D43" s="203"/>
      <c r="E43" s="478"/>
      <c r="F43" s="483"/>
      <c r="G43" s="4"/>
      <c r="H43" s="5"/>
      <c r="I43" s="4"/>
      <c r="J43" s="5"/>
      <c r="K43" s="4"/>
      <c r="L43" s="5"/>
      <c r="M43" s="4"/>
      <c r="N43" s="5"/>
    </row>
    <row r="44" spans="1:14" ht="13.5" thickTop="1">
      <c r="A44" s="463" t="s">
        <v>26</v>
      </c>
      <c r="B44" s="156" t="s">
        <v>94</v>
      </c>
      <c r="C44" s="111"/>
      <c r="D44" s="199"/>
      <c r="E44" s="501"/>
      <c r="F44" s="565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64"/>
      <c r="B45" s="146" t="s">
        <v>95</v>
      </c>
      <c r="C45" s="105"/>
      <c r="D45" s="203"/>
      <c r="E45" s="469"/>
      <c r="F45" s="523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65"/>
      <c r="B46" s="158" t="s">
        <v>113</v>
      </c>
      <c r="C46" s="117"/>
      <c r="D46" s="203"/>
      <c r="E46" s="502"/>
      <c r="F46" s="566"/>
      <c r="G46" s="120"/>
      <c r="H46" s="120"/>
      <c r="I46" s="120"/>
      <c r="J46" s="120"/>
      <c r="K46" s="120"/>
      <c r="L46" s="120"/>
      <c r="M46" s="120"/>
      <c r="N46" s="120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419" t="s">
        <v>32</v>
      </c>
      <c r="B48" s="419"/>
      <c r="C48" s="419"/>
      <c r="D48" s="42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19" t="s">
        <v>35</v>
      </c>
      <c r="C50" s="419"/>
      <c r="D50" s="419"/>
      <c r="E50" s="4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19" t="s">
        <v>34</v>
      </c>
      <c r="C51" s="419"/>
      <c r="D51" s="4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55">
    <mergeCell ref="A14:A16"/>
    <mergeCell ref="A8:A10"/>
    <mergeCell ref="B8:D8"/>
    <mergeCell ref="E8:F8"/>
    <mergeCell ref="A11:A13"/>
    <mergeCell ref="D9:D10"/>
    <mergeCell ref="E9:E10"/>
    <mergeCell ref="B9:C10"/>
    <mergeCell ref="M9:N9"/>
    <mergeCell ref="G8:N8"/>
    <mergeCell ref="E11:E13"/>
    <mergeCell ref="E14:E16"/>
    <mergeCell ref="K9:L9"/>
    <mergeCell ref="I9:J9"/>
    <mergeCell ref="F11:F13"/>
    <mergeCell ref="F14:F16"/>
    <mergeCell ref="F9:F10"/>
    <mergeCell ref="G9:H9"/>
    <mergeCell ref="I1:K1"/>
    <mergeCell ref="I2:K2"/>
    <mergeCell ref="I3:K3"/>
    <mergeCell ref="A6:N7"/>
    <mergeCell ref="A17:A19"/>
    <mergeCell ref="E17:E19"/>
    <mergeCell ref="A29:A31"/>
    <mergeCell ref="E29:E31"/>
    <mergeCell ref="A20:A22"/>
    <mergeCell ref="A23:A25"/>
    <mergeCell ref="A26:A28"/>
    <mergeCell ref="B50:E50"/>
    <mergeCell ref="B51:D51"/>
    <mergeCell ref="A48:D48"/>
    <mergeCell ref="F20:F22"/>
    <mergeCell ref="F29:F31"/>
    <mergeCell ref="A32:A34"/>
    <mergeCell ref="A35:A37"/>
    <mergeCell ref="E35:E37"/>
    <mergeCell ref="E32:E34"/>
    <mergeCell ref="F32:F34"/>
    <mergeCell ref="F17:F19"/>
    <mergeCell ref="E20:E22"/>
    <mergeCell ref="E26:E28"/>
    <mergeCell ref="F26:F28"/>
    <mergeCell ref="F23:F25"/>
    <mergeCell ref="E23:E25"/>
    <mergeCell ref="F35:F37"/>
    <mergeCell ref="A44:A46"/>
    <mergeCell ref="E44:E46"/>
    <mergeCell ref="F44:F46"/>
    <mergeCell ref="A41:A43"/>
    <mergeCell ref="E41:E43"/>
    <mergeCell ref="F41:F43"/>
    <mergeCell ref="A38:A40"/>
    <mergeCell ref="E38:E40"/>
    <mergeCell ref="F38:F40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C26" sqref="C26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422" t="s">
        <v>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1:14" ht="15" customHeight="1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4" ht="15" customHeight="1" thickBot="1" thickTop="1">
      <c r="A8" s="392" t="s">
        <v>6</v>
      </c>
      <c r="B8" s="400" t="s">
        <v>7</v>
      </c>
      <c r="C8" s="380"/>
      <c r="D8" s="401"/>
      <c r="E8" s="400" t="s">
        <v>11</v>
      </c>
      <c r="F8" s="401"/>
      <c r="G8" s="428" t="s">
        <v>15</v>
      </c>
      <c r="H8" s="429"/>
      <c r="I8" s="429"/>
      <c r="J8" s="429"/>
      <c r="K8" s="429"/>
      <c r="L8" s="429"/>
      <c r="M8" s="429"/>
      <c r="N8" s="430"/>
    </row>
    <row r="9" spans="1:14" ht="15" customHeight="1" thickTop="1">
      <c r="A9" s="393"/>
      <c r="B9" s="415" t="s">
        <v>8</v>
      </c>
      <c r="C9" s="395"/>
      <c r="D9" s="396" t="s">
        <v>9</v>
      </c>
      <c r="E9" s="471" t="s">
        <v>10</v>
      </c>
      <c r="F9" s="396" t="s">
        <v>9</v>
      </c>
      <c r="G9" s="505" t="s">
        <v>27</v>
      </c>
      <c r="H9" s="506"/>
      <c r="I9" s="398" t="s">
        <v>28</v>
      </c>
      <c r="J9" s="399"/>
      <c r="K9" s="398" t="s">
        <v>13</v>
      </c>
      <c r="L9" s="399"/>
      <c r="M9" s="398" t="s">
        <v>14</v>
      </c>
      <c r="N9" s="399"/>
    </row>
    <row r="10" spans="1:14" ht="15" customHeight="1" thickBot="1">
      <c r="A10" s="394"/>
      <c r="B10" s="575"/>
      <c r="C10" s="407"/>
      <c r="D10" s="483"/>
      <c r="E10" s="472"/>
      <c r="F10" s="397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402" t="s">
        <v>16</v>
      </c>
      <c r="B11" s="120" t="s">
        <v>100</v>
      </c>
      <c r="C11" s="132">
        <v>0</v>
      </c>
      <c r="D11" s="157">
        <f>(7.47+3.187+0.093+0.015)*1.075*1.2</f>
        <v>13.88685</v>
      </c>
      <c r="E11" s="471"/>
      <c r="F11" s="6"/>
      <c r="G11" s="9"/>
      <c r="H11" s="130"/>
      <c r="I11" s="515"/>
      <c r="J11" s="515"/>
      <c r="K11" s="120"/>
      <c r="L11" s="120"/>
      <c r="M11" s="120"/>
      <c r="N11" s="120"/>
    </row>
    <row r="12" spans="1:14" ht="15" customHeight="1">
      <c r="A12" s="558"/>
      <c r="B12" s="121" t="s">
        <v>115</v>
      </c>
      <c r="C12" s="121">
        <v>0</v>
      </c>
      <c r="D12" s="8">
        <f>(4.78+0.797+0.093+0.015)*1.075*1.2</f>
        <v>7.333649999999999</v>
      </c>
      <c r="E12" s="478"/>
      <c r="F12" s="8"/>
      <c r="G12" s="12"/>
      <c r="H12" s="129"/>
      <c r="I12" s="516"/>
      <c r="J12" s="516"/>
      <c r="K12" s="120"/>
      <c r="L12" s="120"/>
      <c r="M12" s="120"/>
      <c r="N12" s="120"/>
    </row>
    <row r="13" spans="1:14" ht="15" customHeight="1" thickBot="1">
      <c r="A13" s="412"/>
      <c r="B13" s="121" t="s">
        <v>111</v>
      </c>
      <c r="C13" s="121">
        <v>34.5</v>
      </c>
      <c r="D13" s="159">
        <f>49.291*1.075*1.2</f>
        <v>63.58538999999999</v>
      </c>
      <c r="E13" s="473"/>
      <c r="F13" s="22"/>
      <c r="G13" s="12"/>
      <c r="H13" s="129"/>
      <c r="I13" s="517"/>
      <c r="J13" s="517"/>
      <c r="K13" s="120"/>
      <c r="L13" s="120"/>
      <c r="M13" s="120"/>
      <c r="N13" s="120"/>
    </row>
    <row r="14" spans="1:14" ht="15" customHeight="1">
      <c r="A14" s="408" t="s">
        <v>17</v>
      </c>
      <c r="B14" s="120" t="s">
        <v>100</v>
      </c>
      <c r="C14" s="120">
        <v>0</v>
      </c>
      <c r="D14" s="157">
        <f>(7.47+3.187+0.093+0.015)*1.075*1.2</f>
        <v>13.88685</v>
      </c>
      <c r="E14" s="477"/>
      <c r="F14" s="382"/>
      <c r="G14" s="12"/>
      <c r="H14" s="129"/>
      <c r="I14" s="576"/>
      <c r="J14" s="515"/>
      <c r="K14" s="120"/>
      <c r="L14" s="120"/>
      <c r="M14" s="120"/>
      <c r="N14" s="120"/>
    </row>
    <row r="15" spans="1:14" ht="15" customHeight="1">
      <c r="A15" s="558"/>
      <c r="B15" s="120" t="s">
        <v>101</v>
      </c>
      <c r="C15" s="120">
        <v>0</v>
      </c>
      <c r="D15" s="8">
        <f>(4.78+0.797+0.093+0.015)*1.075*1.2</f>
        <v>7.333649999999999</v>
      </c>
      <c r="E15" s="478"/>
      <c r="F15" s="483"/>
      <c r="G15" s="12"/>
      <c r="H15" s="129"/>
      <c r="I15" s="577"/>
      <c r="J15" s="516"/>
      <c r="K15" s="120"/>
      <c r="L15" s="120"/>
      <c r="M15" s="120"/>
      <c r="N15" s="120"/>
    </row>
    <row r="16" spans="1:14" ht="15" customHeight="1" thickBot="1">
      <c r="A16" s="412"/>
      <c r="B16" s="120" t="s">
        <v>113</v>
      </c>
      <c r="C16" s="120">
        <v>34.5</v>
      </c>
      <c r="D16" s="159">
        <f>49.291*1.075*1.2</f>
        <v>63.58538999999999</v>
      </c>
      <c r="E16" s="473"/>
      <c r="F16" s="383"/>
      <c r="G16" s="11"/>
      <c r="H16" s="131"/>
      <c r="I16" s="578"/>
      <c r="J16" s="517"/>
      <c r="K16" s="109"/>
      <c r="L16" s="5"/>
      <c r="M16" s="4"/>
      <c r="N16" s="5"/>
    </row>
    <row r="17" spans="1:14" ht="15" customHeight="1">
      <c r="A17" s="408" t="s">
        <v>18</v>
      </c>
      <c r="B17" s="120" t="s">
        <v>100</v>
      </c>
      <c r="C17" s="132">
        <v>0</v>
      </c>
      <c r="D17" s="157">
        <f>(7.47+3.187+0.093+0.015)*1.075*1.2</f>
        <v>13.88685</v>
      </c>
      <c r="E17" s="515"/>
      <c r="F17" s="495"/>
      <c r="G17" s="11"/>
      <c r="H17" s="13"/>
      <c r="I17" s="477"/>
      <c r="J17" s="382"/>
      <c r="K17" s="4"/>
      <c r="L17" s="5"/>
      <c r="M17" s="4"/>
      <c r="N17" s="5"/>
    </row>
    <row r="18" spans="1:14" ht="15" customHeight="1">
      <c r="A18" s="558"/>
      <c r="B18" s="121" t="s">
        <v>101</v>
      </c>
      <c r="C18" s="120">
        <v>0</v>
      </c>
      <c r="D18" s="8">
        <f>(4.78+0.797+0.093+0.015)*1.075*1.2</f>
        <v>7.333649999999999</v>
      </c>
      <c r="E18" s="516"/>
      <c r="F18" s="496"/>
      <c r="G18" s="11"/>
      <c r="H18" s="13"/>
      <c r="I18" s="478"/>
      <c r="J18" s="483"/>
      <c r="K18" s="4"/>
      <c r="L18" s="5"/>
      <c r="M18" s="4"/>
      <c r="N18" s="5"/>
    </row>
    <row r="19" spans="1:14" ht="15" customHeight="1" thickBot="1">
      <c r="A19" s="558"/>
      <c r="B19" s="120" t="s">
        <v>113</v>
      </c>
      <c r="C19" s="120">
        <v>34.5</v>
      </c>
      <c r="D19" s="159">
        <f>49.291*1.075*1.2</f>
        <v>63.58538999999999</v>
      </c>
      <c r="E19" s="517"/>
      <c r="F19" s="508"/>
      <c r="G19" s="11"/>
      <c r="H19" s="13"/>
      <c r="I19" s="473"/>
      <c r="J19" s="383"/>
      <c r="K19" s="4"/>
      <c r="L19" s="5"/>
      <c r="M19" s="4"/>
      <c r="N19" s="5"/>
    </row>
    <row r="20" spans="1:14" ht="15" customHeight="1">
      <c r="A20" s="572" t="s">
        <v>19</v>
      </c>
      <c r="B20" s="120" t="s">
        <v>100</v>
      </c>
      <c r="C20" s="107">
        <v>0</v>
      </c>
      <c r="D20" s="157">
        <f>(7.47+3.187+0.093+0.015)*1.075*1.2</f>
        <v>13.88685</v>
      </c>
      <c r="E20" s="109"/>
      <c r="F20" s="5"/>
      <c r="G20" s="4"/>
      <c r="H20" s="5"/>
      <c r="I20" s="477"/>
      <c r="J20" s="382"/>
      <c r="K20" s="4"/>
      <c r="L20" s="5"/>
      <c r="M20" s="4"/>
      <c r="N20" s="5"/>
    </row>
    <row r="21" spans="1:14" ht="15" customHeight="1">
      <c r="A21" s="573"/>
      <c r="B21" s="121" t="s">
        <v>101</v>
      </c>
      <c r="C21" s="107">
        <v>0</v>
      </c>
      <c r="D21" s="8">
        <f>(4.78+0.797+0.093+0.015)*1.075*1.2</f>
        <v>7.333649999999999</v>
      </c>
      <c r="E21" s="109"/>
      <c r="F21" s="5"/>
      <c r="G21" s="4"/>
      <c r="H21" s="5"/>
      <c r="I21" s="478"/>
      <c r="J21" s="483"/>
      <c r="K21" s="4"/>
      <c r="L21" s="5"/>
      <c r="M21" s="4"/>
      <c r="N21" s="5"/>
    </row>
    <row r="22" spans="1:14" ht="15" customHeight="1" thickBot="1">
      <c r="A22" s="574"/>
      <c r="B22" s="120" t="s">
        <v>113</v>
      </c>
      <c r="C22" s="107">
        <v>34.5</v>
      </c>
      <c r="D22" s="159">
        <f>49.291*1.075*1.2</f>
        <v>63.58538999999999</v>
      </c>
      <c r="E22" s="109"/>
      <c r="F22" s="5"/>
      <c r="G22" s="4"/>
      <c r="H22" s="5"/>
      <c r="I22" s="473"/>
      <c r="J22" s="383"/>
      <c r="K22" s="4"/>
      <c r="L22" s="5"/>
      <c r="M22" s="4"/>
      <c r="N22" s="5"/>
    </row>
    <row r="23" spans="1:14" ht="15" customHeight="1">
      <c r="A23" s="572" t="s">
        <v>20</v>
      </c>
      <c r="B23" s="120" t="s">
        <v>100</v>
      </c>
      <c r="C23" s="107">
        <v>0</v>
      </c>
      <c r="D23" s="157">
        <f>(7.47+3.187+0.093+0.015)*1.075*1.2</f>
        <v>13.88685</v>
      </c>
      <c r="E23" s="109"/>
      <c r="F23" s="5"/>
      <c r="G23" s="4"/>
      <c r="H23" s="5"/>
      <c r="I23" s="477"/>
      <c r="J23" s="382"/>
      <c r="K23" s="4"/>
      <c r="L23" s="5"/>
      <c r="M23" s="4"/>
      <c r="N23" s="5"/>
    </row>
    <row r="24" spans="1:14" ht="15" customHeight="1">
      <c r="A24" s="573"/>
      <c r="B24" s="121" t="s">
        <v>101</v>
      </c>
      <c r="C24" s="107">
        <v>0</v>
      </c>
      <c r="D24" s="8">
        <f>(4.78+0.797+0.093+0.015)*1.075*1.2</f>
        <v>7.333649999999999</v>
      </c>
      <c r="E24" s="109"/>
      <c r="F24" s="5"/>
      <c r="G24" s="4"/>
      <c r="H24" s="5"/>
      <c r="I24" s="478"/>
      <c r="J24" s="483"/>
      <c r="K24" s="4"/>
      <c r="L24" s="5"/>
      <c r="M24" s="4"/>
      <c r="N24" s="5"/>
    </row>
    <row r="25" spans="1:14" ht="15" customHeight="1" thickBot="1">
      <c r="A25" s="574"/>
      <c r="B25" s="120" t="s">
        <v>113</v>
      </c>
      <c r="C25" s="107">
        <v>34.5</v>
      </c>
      <c r="D25" s="159">
        <f>49.291*1.075*1.2</f>
        <v>63.58538999999999</v>
      </c>
      <c r="E25" s="109"/>
      <c r="F25" s="5"/>
      <c r="G25" s="4"/>
      <c r="H25" s="5"/>
      <c r="I25" s="473"/>
      <c r="J25" s="383"/>
      <c r="K25" s="4"/>
      <c r="L25" s="5"/>
      <c r="M25" s="4"/>
      <c r="N25" s="5"/>
    </row>
    <row r="26" spans="1:14" ht="15" customHeight="1">
      <c r="A26" s="572" t="s">
        <v>21</v>
      </c>
      <c r="B26" s="120" t="s">
        <v>100</v>
      </c>
      <c r="C26" s="107"/>
      <c r="D26" s="157"/>
      <c r="E26" s="109"/>
      <c r="F26" s="5"/>
      <c r="G26" s="4"/>
      <c r="H26" s="5"/>
      <c r="I26" s="477"/>
      <c r="J26" s="382"/>
      <c r="K26" s="4"/>
      <c r="L26" s="5"/>
      <c r="M26" s="4"/>
      <c r="N26" s="5"/>
    </row>
    <row r="27" spans="1:14" ht="15" customHeight="1">
      <c r="A27" s="573"/>
      <c r="B27" s="121" t="s">
        <v>101</v>
      </c>
      <c r="C27" s="107"/>
      <c r="D27" s="8"/>
      <c r="E27" s="109"/>
      <c r="F27" s="5"/>
      <c r="G27" s="4"/>
      <c r="H27" s="5"/>
      <c r="I27" s="478"/>
      <c r="J27" s="483"/>
      <c r="K27" s="4"/>
      <c r="L27" s="5"/>
      <c r="M27" s="4"/>
      <c r="N27" s="5"/>
    </row>
    <row r="28" spans="1:14" ht="15" customHeight="1" thickBot="1">
      <c r="A28" s="574"/>
      <c r="B28" s="120" t="s">
        <v>113</v>
      </c>
      <c r="C28" s="107"/>
      <c r="D28" s="159"/>
      <c r="E28" s="109"/>
      <c r="F28" s="5"/>
      <c r="G28" s="4"/>
      <c r="H28" s="5"/>
      <c r="I28" s="473"/>
      <c r="J28" s="383"/>
      <c r="K28" s="4"/>
      <c r="L28" s="5"/>
      <c r="M28" s="4"/>
      <c r="N28" s="5"/>
    </row>
    <row r="29" spans="1:14" ht="15" customHeight="1">
      <c r="A29" s="572" t="s">
        <v>69</v>
      </c>
      <c r="B29" s="120" t="s">
        <v>100</v>
      </c>
      <c r="C29" s="107"/>
      <c r="D29" s="157"/>
      <c r="E29" s="109"/>
      <c r="F29" s="5"/>
      <c r="G29" s="4"/>
      <c r="H29" s="5"/>
      <c r="I29" s="477"/>
      <c r="J29" s="382"/>
      <c r="K29" s="4"/>
      <c r="L29" s="5"/>
      <c r="M29" s="4"/>
      <c r="N29" s="5"/>
    </row>
    <row r="30" spans="1:14" ht="15" customHeight="1">
      <c r="A30" s="573"/>
      <c r="B30" s="121" t="s">
        <v>101</v>
      </c>
      <c r="C30" s="107"/>
      <c r="D30" s="8"/>
      <c r="E30" s="109"/>
      <c r="F30" s="5"/>
      <c r="G30" s="4"/>
      <c r="H30" s="5"/>
      <c r="I30" s="478"/>
      <c r="J30" s="483"/>
      <c r="K30" s="4"/>
      <c r="L30" s="5"/>
      <c r="M30" s="4"/>
      <c r="N30" s="5"/>
    </row>
    <row r="31" spans="1:14" ht="15" customHeight="1" thickBot="1">
      <c r="A31" s="574"/>
      <c r="B31" s="120" t="s">
        <v>113</v>
      </c>
      <c r="C31" s="107"/>
      <c r="D31" s="159"/>
      <c r="E31" s="109"/>
      <c r="F31" s="5"/>
      <c r="G31" s="4"/>
      <c r="H31" s="5"/>
      <c r="I31" s="473"/>
      <c r="J31" s="383"/>
      <c r="K31" s="4"/>
      <c r="L31" s="5"/>
      <c r="M31" s="4"/>
      <c r="N31" s="5"/>
    </row>
    <row r="32" spans="1:14" ht="15" customHeight="1">
      <c r="A32" s="572" t="s">
        <v>22</v>
      </c>
      <c r="B32" s="120" t="s">
        <v>100</v>
      </c>
      <c r="C32" s="200"/>
      <c r="D32" s="157"/>
      <c r="E32" s="109"/>
      <c r="F32" s="5"/>
      <c r="G32" s="4"/>
      <c r="H32" s="5"/>
      <c r="I32" s="477"/>
      <c r="J32" s="382"/>
      <c r="K32" s="4"/>
      <c r="L32" s="5"/>
      <c r="M32" s="4"/>
      <c r="N32" s="5"/>
    </row>
    <row r="33" spans="1:14" ht="15" customHeight="1">
      <c r="A33" s="573"/>
      <c r="B33" s="121" t="s">
        <v>101</v>
      </c>
      <c r="C33" s="107"/>
      <c r="D33" s="8"/>
      <c r="E33" s="109"/>
      <c r="F33" s="5"/>
      <c r="G33" s="4"/>
      <c r="H33" s="5"/>
      <c r="I33" s="478"/>
      <c r="J33" s="483"/>
      <c r="K33" s="4"/>
      <c r="L33" s="5"/>
      <c r="M33" s="4"/>
      <c r="N33" s="5"/>
    </row>
    <row r="34" spans="1:14" ht="15" customHeight="1" thickBot="1">
      <c r="A34" s="574"/>
      <c r="B34" s="120" t="s">
        <v>113</v>
      </c>
      <c r="C34" s="107"/>
      <c r="D34" s="159"/>
      <c r="E34" s="109"/>
      <c r="F34" s="5"/>
      <c r="G34" s="4"/>
      <c r="H34" s="5"/>
      <c r="I34" s="473"/>
      <c r="J34" s="383"/>
      <c r="K34" s="4"/>
      <c r="L34" s="5"/>
      <c r="M34" s="4"/>
      <c r="N34" s="5"/>
    </row>
    <row r="35" spans="1:14" ht="15" customHeight="1" thickTop="1">
      <c r="A35" s="408" t="s">
        <v>23</v>
      </c>
      <c r="B35" s="120" t="s">
        <v>100</v>
      </c>
      <c r="C35" s="120"/>
      <c r="D35" s="199"/>
      <c r="E35" s="109"/>
      <c r="F35" s="5"/>
      <c r="G35" s="4"/>
      <c r="H35" s="5"/>
      <c r="I35" s="477"/>
      <c r="J35" s="382"/>
      <c r="K35" s="4"/>
      <c r="L35" s="5"/>
      <c r="M35" s="4"/>
      <c r="N35" s="5"/>
    </row>
    <row r="36" spans="1:14" ht="15" customHeight="1">
      <c r="A36" s="558"/>
      <c r="B36" s="121" t="s">
        <v>101</v>
      </c>
      <c r="C36" s="120"/>
      <c r="D36" s="203"/>
      <c r="E36" s="109"/>
      <c r="F36" s="5"/>
      <c r="G36" s="4"/>
      <c r="H36" s="5"/>
      <c r="I36" s="478"/>
      <c r="J36" s="483"/>
      <c r="K36" s="4"/>
      <c r="L36" s="5"/>
      <c r="M36" s="4"/>
      <c r="N36" s="5"/>
    </row>
    <row r="37" spans="1:14" ht="15" customHeight="1" thickBot="1">
      <c r="A37" s="412"/>
      <c r="B37" s="120" t="s">
        <v>113</v>
      </c>
      <c r="C37" s="120"/>
      <c r="D37" s="203"/>
      <c r="E37" s="109"/>
      <c r="F37" s="5"/>
      <c r="G37" s="4"/>
      <c r="H37" s="5"/>
      <c r="I37" s="473"/>
      <c r="J37" s="383"/>
      <c r="K37" s="4"/>
      <c r="L37" s="5"/>
      <c r="M37" s="4"/>
      <c r="N37" s="5"/>
    </row>
    <row r="38" spans="1:14" ht="15" customHeight="1" thickTop="1">
      <c r="A38" s="408" t="s">
        <v>24</v>
      </c>
      <c r="B38" s="120" t="s">
        <v>100</v>
      </c>
      <c r="C38" s="132"/>
      <c r="D38" s="199"/>
      <c r="E38" s="109"/>
      <c r="F38" s="5"/>
      <c r="G38" s="4"/>
      <c r="H38" s="5"/>
      <c r="I38" s="579"/>
      <c r="J38" s="515"/>
      <c r="K38" s="4"/>
      <c r="L38" s="5"/>
      <c r="M38" s="4"/>
      <c r="N38" s="5"/>
    </row>
    <row r="39" spans="1:14" ht="15" customHeight="1">
      <c r="A39" s="558"/>
      <c r="B39" s="121" t="s">
        <v>101</v>
      </c>
      <c r="C39" s="132"/>
      <c r="D39" s="203"/>
      <c r="E39" s="109"/>
      <c r="F39" s="5"/>
      <c r="G39" s="4"/>
      <c r="H39" s="5"/>
      <c r="I39" s="580"/>
      <c r="J39" s="516"/>
      <c r="K39" s="4"/>
      <c r="L39" s="5"/>
      <c r="M39" s="4"/>
      <c r="N39" s="5"/>
    </row>
    <row r="40" spans="1:14" ht="15" customHeight="1" thickBot="1">
      <c r="A40" s="412"/>
      <c r="B40" s="120" t="s">
        <v>113</v>
      </c>
      <c r="C40" s="120"/>
      <c r="D40" s="203"/>
      <c r="E40" s="109"/>
      <c r="F40" s="5"/>
      <c r="G40" s="4"/>
      <c r="H40" s="5"/>
      <c r="I40" s="581"/>
      <c r="J40" s="517"/>
      <c r="K40" s="4"/>
      <c r="L40" s="5"/>
      <c r="M40" s="4"/>
      <c r="N40" s="5"/>
    </row>
    <row r="41" spans="1:14" ht="15" customHeight="1" thickTop="1">
      <c r="A41" s="408" t="s">
        <v>25</v>
      </c>
      <c r="B41" s="120" t="s">
        <v>100</v>
      </c>
      <c r="C41" s="120"/>
      <c r="D41" s="199"/>
      <c r="E41" s="109"/>
      <c r="F41" s="5"/>
      <c r="G41" s="4"/>
      <c r="H41" s="5"/>
      <c r="I41" s="579"/>
      <c r="J41" s="382"/>
      <c r="K41" s="4"/>
      <c r="L41" s="5"/>
      <c r="M41" s="4"/>
      <c r="N41" s="5"/>
    </row>
    <row r="42" spans="1:14" ht="15" customHeight="1">
      <c r="A42" s="558"/>
      <c r="B42" s="121" t="s">
        <v>101</v>
      </c>
      <c r="C42" s="120"/>
      <c r="D42" s="203"/>
      <c r="E42" s="109"/>
      <c r="F42" s="5"/>
      <c r="G42" s="4"/>
      <c r="H42" s="5"/>
      <c r="I42" s="580"/>
      <c r="J42" s="483"/>
      <c r="K42" s="4"/>
      <c r="L42" s="5"/>
      <c r="M42" s="4"/>
      <c r="N42" s="5"/>
    </row>
    <row r="43" spans="1:14" ht="15" customHeight="1" thickBot="1">
      <c r="A43" s="412"/>
      <c r="B43" s="120" t="s">
        <v>113</v>
      </c>
      <c r="C43" s="120"/>
      <c r="D43" s="203"/>
      <c r="E43" s="109"/>
      <c r="F43" s="5"/>
      <c r="G43" s="4"/>
      <c r="H43" s="5"/>
      <c r="I43" s="581"/>
      <c r="J43" s="383"/>
      <c r="K43" s="4"/>
      <c r="L43" s="5"/>
      <c r="M43" s="4"/>
      <c r="N43" s="5"/>
    </row>
    <row r="44" spans="1:14" ht="15" customHeight="1" thickTop="1">
      <c r="A44" s="408" t="s">
        <v>26</v>
      </c>
      <c r="B44" s="120" t="s">
        <v>100</v>
      </c>
      <c r="C44" s="132"/>
      <c r="D44" s="199"/>
      <c r="E44" s="76"/>
      <c r="F44" s="15"/>
      <c r="G44" s="14"/>
      <c r="H44" s="15"/>
      <c r="I44" s="477"/>
      <c r="J44" s="382"/>
      <c r="K44" s="14"/>
      <c r="L44" s="15"/>
      <c r="M44" s="14"/>
      <c r="N44" s="15"/>
    </row>
    <row r="45" spans="1:14" ht="15" customHeight="1">
      <c r="A45" s="558"/>
      <c r="B45" s="121" t="s">
        <v>101</v>
      </c>
      <c r="C45" s="132"/>
      <c r="D45" s="203"/>
      <c r="E45" s="76"/>
      <c r="F45" s="15"/>
      <c r="G45" s="14"/>
      <c r="H45" s="15"/>
      <c r="I45" s="478"/>
      <c r="J45" s="483"/>
      <c r="K45" s="14"/>
      <c r="L45" s="15"/>
      <c r="M45" s="14"/>
      <c r="N45" s="15"/>
    </row>
    <row r="46" spans="1:14" ht="15" customHeight="1" thickBot="1">
      <c r="A46" s="409"/>
      <c r="B46" s="120" t="s">
        <v>113</v>
      </c>
      <c r="C46" s="120"/>
      <c r="D46" s="203"/>
      <c r="E46" s="75"/>
      <c r="F46" s="3"/>
      <c r="G46" s="2"/>
      <c r="H46" s="3"/>
      <c r="I46" s="472"/>
      <c r="J46" s="397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54">
    <mergeCell ref="E14:E16"/>
    <mergeCell ref="F14:F16"/>
    <mergeCell ref="E17:E19"/>
    <mergeCell ref="F17:F19"/>
    <mergeCell ref="I44:I46"/>
    <mergeCell ref="J32:J34"/>
    <mergeCell ref="J35:J37"/>
    <mergeCell ref="J38:J40"/>
    <mergeCell ref="J41:J43"/>
    <mergeCell ref="J44:J46"/>
    <mergeCell ref="I38:I40"/>
    <mergeCell ref="I41:I43"/>
    <mergeCell ref="J29:J31"/>
    <mergeCell ref="I32:I34"/>
    <mergeCell ref="I35:I37"/>
    <mergeCell ref="I23:I25"/>
    <mergeCell ref="J23:J25"/>
    <mergeCell ref="I26:I28"/>
    <mergeCell ref="J26:J28"/>
    <mergeCell ref="I29:I31"/>
    <mergeCell ref="J20:J22"/>
    <mergeCell ref="I11:I13"/>
    <mergeCell ref="J11:J13"/>
    <mergeCell ref="I14:I16"/>
    <mergeCell ref="J14:J16"/>
    <mergeCell ref="I17:I19"/>
    <mergeCell ref="J17:J19"/>
    <mergeCell ref="I20:I22"/>
    <mergeCell ref="A11:A13"/>
    <mergeCell ref="I9:J9"/>
    <mergeCell ref="K9:L9"/>
    <mergeCell ref="F9:F10"/>
    <mergeCell ref="G9:H9"/>
    <mergeCell ref="B9:C10"/>
    <mergeCell ref="E11:E13"/>
    <mergeCell ref="D9:D10"/>
    <mergeCell ref="E9:E10"/>
    <mergeCell ref="M9:N9"/>
    <mergeCell ref="A6:N7"/>
    <mergeCell ref="A8:A10"/>
    <mergeCell ref="B8:D8"/>
    <mergeCell ref="E8:F8"/>
    <mergeCell ref="G8:N8"/>
    <mergeCell ref="A35:A37"/>
    <mergeCell ref="A38:A40"/>
    <mergeCell ref="A41:A43"/>
    <mergeCell ref="A44:A46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E26" sqref="E26:E28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376" t="s">
        <v>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  <c r="O6" s="42"/>
    </row>
    <row r="7" spans="1:15" ht="9.75" customHeight="1" thickBot="1">
      <c r="A7" s="379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1"/>
      <c r="O7" s="42"/>
    </row>
    <row r="8" spans="1:15" ht="15" customHeight="1" thickBot="1" thickTop="1">
      <c r="A8" s="352" t="s">
        <v>6</v>
      </c>
      <c r="B8" s="355" t="s">
        <v>7</v>
      </c>
      <c r="C8" s="356"/>
      <c r="D8" s="357"/>
      <c r="E8" s="355" t="s">
        <v>11</v>
      </c>
      <c r="F8" s="357"/>
      <c r="G8" s="366" t="s">
        <v>15</v>
      </c>
      <c r="H8" s="358"/>
      <c r="I8" s="358"/>
      <c r="J8" s="358"/>
      <c r="K8" s="358"/>
      <c r="L8" s="358"/>
      <c r="M8" s="358"/>
      <c r="N8" s="386"/>
      <c r="O8" s="42"/>
    </row>
    <row r="9" spans="1:15" ht="15" customHeight="1" thickTop="1">
      <c r="A9" s="353"/>
      <c r="B9" s="361" t="s">
        <v>8</v>
      </c>
      <c r="C9" s="362"/>
      <c r="D9" s="374" t="s">
        <v>9</v>
      </c>
      <c r="E9" s="359" t="s">
        <v>66</v>
      </c>
      <c r="F9" s="374" t="s">
        <v>9</v>
      </c>
      <c r="G9" s="372" t="s">
        <v>27</v>
      </c>
      <c r="H9" s="373"/>
      <c r="I9" s="372" t="s">
        <v>28</v>
      </c>
      <c r="J9" s="373"/>
      <c r="K9" s="372" t="s">
        <v>13</v>
      </c>
      <c r="L9" s="373"/>
      <c r="M9" s="372" t="s">
        <v>14</v>
      </c>
      <c r="N9" s="373"/>
      <c r="O9" s="42"/>
    </row>
    <row r="10" spans="1:15" ht="15" customHeight="1" thickBot="1">
      <c r="A10" s="354"/>
      <c r="B10" s="363"/>
      <c r="C10" s="367"/>
      <c r="D10" s="387"/>
      <c r="E10" s="360"/>
      <c r="F10" s="371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361" t="s">
        <v>16</v>
      </c>
      <c r="B11" s="304" t="s">
        <v>94</v>
      </c>
      <c r="C11" s="194">
        <v>2440</v>
      </c>
      <c r="D11" s="210">
        <f>(7.47+2.177+0.093+0.015)*1.075*1.2</f>
        <v>12.58395</v>
      </c>
      <c r="E11" s="362">
        <v>50</v>
      </c>
      <c r="F11" s="374">
        <v>22.54</v>
      </c>
      <c r="G11" s="375">
        <v>22385</v>
      </c>
      <c r="H11" s="374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63"/>
      <c r="B12" s="305" t="s">
        <v>95</v>
      </c>
      <c r="C12" s="105">
        <v>460</v>
      </c>
      <c r="D12" s="211">
        <f>(4.78+0.726+0.093+0.015)*1.075*1.2</f>
        <v>7.2420599999999995</v>
      </c>
      <c r="E12" s="367"/>
      <c r="F12" s="387"/>
      <c r="G12" s="389"/>
      <c r="H12" s="387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64"/>
      <c r="B13" s="306" t="s">
        <v>107</v>
      </c>
      <c r="C13" s="117">
        <v>33</v>
      </c>
      <c r="D13" s="213">
        <f>157.732*1.075*1.2</f>
        <v>203.47427999999996</v>
      </c>
      <c r="E13" s="368"/>
      <c r="F13" s="365"/>
      <c r="G13" s="235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90" t="s">
        <v>17</v>
      </c>
      <c r="B14" s="95" t="s">
        <v>94</v>
      </c>
      <c r="C14" s="187">
        <v>1480</v>
      </c>
      <c r="D14" s="210">
        <f>(7.47+2.177+0.093+0.015)*1.075*1.2</f>
        <v>12.58395</v>
      </c>
      <c r="E14" s="366">
        <v>40</v>
      </c>
      <c r="F14" s="386">
        <v>22.54</v>
      </c>
      <c r="G14" s="388">
        <v>22857</v>
      </c>
      <c r="H14" s="386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63"/>
      <c r="B15" s="95" t="s">
        <v>95</v>
      </c>
      <c r="C15" s="90">
        <v>400</v>
      </c>
      <c r="D15" s="211">
        <f>(4.78+0.726+0.093+0.015)*1.075*1.2</f>
        <v>7.2420599999999995</v>
      </c>
      <c r="E15" s="367"/>
      <c r="F15" s="387"/>
      <c r="G15" s="389"/>
      <c r="H15" s="387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64"/>
      <c r="B16" s="93" t="s">
        <v>107</v>
      </c>
      <c r="C16" s="90">
        <v>33</v>
      </c>
      <c r="D16" s="213">
        <f>157.732*1.075*1.2</f>
        <v>203.47427999999996</v>
      </c>
      <c r="E16" s="367"/>
      <c r="F16" s="387"/>
      <c r="G16" s="236">
        <v>934</v>
      </c>
      <c r="H16" s="220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90" t="s">
        <v>18</v>
      </c>
      <c r="B17" s="97" t="s">
        <v>94</v>
      </c>
      <c r="C17" s="188">
        <v>0</v>
      </c>
      <c r="D17" s="210">
        <f>(7.47+2.177+0.093+0.015)*1.075*1.2</f>
        <v>12.58395</v>
      </c>
      <c r="E17" s="366">
        <f>50</f>
        <v>50</v>
      </c>
      <c r="F17" s="386">
        <v>22.54</v>
      </c>
      <c r="G17" s="388">
        <v>17511</v>
      </c>
      <c r="H17" s="386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63"/>
      <c r="B18" s="95" t="s">
        <v>95</v>
      </c>
      <c r="C18" s="90">
        <v>0</v>
      </c>
      <c r="D18" s="211">
        <f>(4.78+0.726+0.093+0.015)*1.075*1.2</f>
        <v>7.2420599999999995</v>
      </c>
      <c r="E18" s="367"/>
      <c r="F18" s="387"/>
      <c r="G18" s="389"/>
      <c r="H18" s="387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64"/>
      <c r="B19" s="93" t="s">
        <v>107</v>
      </c>
      <c r="C19" s="89">
        <v>33</v>
      </c>
      <c r="D19" s="213">
        <f>157.732*1.075*1.2</f>
        <v>203.47427999999996</v>
      </c>
      <c r="E19" s="368"/>
      <c r="F19" s="365"/>
      <c r="G19" s="236">
        <v>934</v>
      </c>
      <c r="H19" s="220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390" t="s">
        <v>19</v>
      </c>
      <c r="B20" s="97" t="s">
        <v>94</v>
      </c>
      <c r="C20" s="188">
        <v>2580</v>
      </c>
      <c r="D20" s="210">
        <f>(7.47+2.177+0.093+0.015)*1.075*1.2</f>
        <v>12.58395</v>
      </c>
      <c r="E20" s="366">
        <v>0</v>
      </c>
      <c r="F20" s="386">
        <v>22.54</v>
      </c>
      <c r="G20" s="388">
        <v>19821</v>
      </c>
      <c r="H20" s="386">
        <v>5.81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363"/>
      <c r="B21" s="95" t="s">
        <v>95</v>
      </c>
      <c r="C21" s="90">
        <v>900</v>
      </c>
      <c r="D21" s="211">
        <f>(4.78+0.726+0.093+0.015)*1.075*1.2</f>
        <v>7.2420599999999995</v>
      </c>
      <c r="E21" s="367"/>
      <c r="F21" s="387"/>
      <c r="G21" s="389"/>
      <c r="H21" s="387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64"/>
      <c r="B22" s="93" t="s">
        <v>107</v>
      </c>
      <c r="C22" s="89">
        <v>33</v>
      </c>
      <c r="D22" s="213">
        <f>157.732*1.075*1.2</f>
        <v>203.47427999999996</v>
      </c>
      <c r="E22" s="368"/>
      <c r="F22" s="365"/>
      <c r="G22" s="236">
        <v>934</v>
      </c>
      <c r="H22" s="220">
        <v>47.23</v>
      </c>
      <c r="I22" s="48"/>
      <c r="J22" s="49"/>
      <c r="K22" s="48"/>
      <c r="L22" s="49"/>
      <c r="M22" s="48"/>
      <c r="N22" s="49"/>
      <c r="O22" s="42"/>
    </row>
    <row r="23" spans="1:15" ht="15" customHeight="1">
      <c r="A23" s="390" t="s">
        <v>20</v>
      </c>
      <c r="B23" s="97" t="s">
        <v>94</v>
      </c>
      <c r="C23" s="91">
        <v>1160</v>
      </c>
      <c r="D23" s="210">
        <f>(7.47+2.177+0.093+0.015)*1.075*1.2</f>
        <v>12.58395</v>
      </c>
      <c r="E23" s="366">
        <v>30</v>
      </c>
      <c r="F23" s="386">
        <v>22.54</v>
      </c>
      <c r="G23" s="388">
        <v>0</v>
      </c>
      <c r="H23" s="386">
        <v>5.81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363"/>
      <c r="B24" s="95" t="s">
        <v>95</v>
      </c>
      <c r="C24" s="90">
        <v>220</v>
      </c>
      <c r="D24" s="211">
        <f>(4.78+0.726+0.093+0.015)*1.075*1.2</f>
        <v>7.2420599999999995</v>
      </c>
      <c r="E24" s="367"/>
      <c r="F24" s="387"/>
      <c r="G24" s="389"/>
      <c r="H24" s="387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64"/>
      <c r="B25" s="93" t="s">
        <v>107</v>
      </c>
      <c r="C25" s="89">
        <v>33</v>
      </c>
      <c r="D25" s="213">
        <f>157.732*1.075*1.2</f>
        <v>203.47427999999996</v>
      </c>
      <c r="E25" s="368"/>
      <c r="F25" s="365"/>
      <c r="G25" s="236">
        <v>934</v>
      </c>
      <c r="H25" s="220">
        <v>47.23</v>
      </c>
      <c r="I25" s="48"/>
      <c r="J25" s="49"/>
      <c r="K25" s="48"/>
      <c r="L25" s="49"/>
      <c r="M25" s="48"/>
      <c r="N25" s="49"/>
      <c r="O25" s="42"/>
    </row>
    <row r="26" spans="1:15" ht="15" customHeight="1">
      <c r="A26" s="390" t="s">
        <v>68</v>
      </c>
      <c r="B26" s="97" t="s">
        <v>94</v>
      </c>
      <c r="C26" s="188"/>
      <c r="D26" s="210"/>
      <c r="E26" s="366"/>
      <c r="F26" s="386"/>
      <c r="G26" s="388"/>
      <c r="H26" s="386"/>
      <c r="I26" s="72"/>
      <c r="J26" s="44"/>
      <c r="K26" s="72"/>
      <c r="L26" s="44"/>
      <c r="M26" s="72"/>
      <c r="N26" s="44"/>
      <c r="O26" s="42"/>
    </row>
    <row r="27" spans="1:15" ht="15" customHeight="1">
      <c r="A27" s="363"/>
      <c r="B27" s="93" t="s">
        <v>95</v>
      </c>
      <c r="C27" s="90"/>
      <c r="D27" s="211"/>
      <c r="E27" s="367"/>
      <c r="F27" s="387"/>
      <c r="G27" s="389"/>
      <c r="H27" s="387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64"/>
      <c r="B28" s="93" t="s">
        <v>107</v>
      </c>
      <c r="C28" s="89"/>
      <c r="D28" s="213"/>
      <c r="E28" s="368"/>
      <c r="F28" s="365"/>
      <c r="G28" s="236"/>
      <c r="H28" s="220"/>
      <c r="I28" s="48"/>
      <c r="J28" s="49"/>
      <c r="K28" s="48"/>
      <c r="L28" s="49"/>
      <c r="M28" s="48"/>
      <c r="N28" s="49"/>
      <c r="O28" s="42"/>
    </row>
    <row r="29" spans="1:15" ht="15" customHeight="1">
      <c r="A29" s="390" t="s">
        <v>69</v>
      </c>
      <c r="B29" s="97" t="s">
        <v>94</v>
      </c>
      <c r="C29" s="98"/>
      <c r="D29" s="210"/>
      <c r="E29" s="366"/>
      <c r="F29" s="386"/>
      <c r="G29" s="388"/>
      <c r="H29" s="386"/>
      <c r="I29" s="14"/>
      <c r="J29" s="15"/>
      <c r="K29" s="14"/>
      <c r="L29" s="15"/>
      <c r="M29" s="14"/>
      <c r="N29" s="15"/>
      <c r="O29" s="42"/>
    </row>
    <row r="30" spans="1:15" ht="15" customHeight="1">
      <c r="A30" s="363"/>
      <c r="B30" s="95" t="s">
        <v>95</v>
      </c>
      <c r="C30" s="96"/>
      <c r="D30" s="211"/>
      <c r="E30" s="367"/>
      <c r="F30" s="387"/>
      <c r="G30" s="389"/>
      <c r="H30" s="387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64"/>
      <c r="B31" s="93" t="s">
        <v>107</v>
      </c>
      <c r="C31" s="94"/>
      <c r="D31" s="213"/>
      <c r="E31" s="368"/>
      <c r="F31" s="365"/>
      <c r="G31" s="236"/>
      <c r="H31" s="220"/>
      <c r="I31" s="21"/>
      <c r="J31" s="22"/>
      <c r="K31" s="21"/>
      <c r="L31" s="22"/>
      <c r="M31" s="21"/>
      <c r="N31" s="22"/>
      <c r="O31" s="42"/>
    </row>
    <row r="32" spans="1:15" ht="15" customHeight="1">
      <c r="A32" s="390" t="s">
        <v>22</v>
      </c>
      <c r="B32" s="97" t="s">
        <v>94</v>
      </c>
      <c r="C32" s="98"/>
      <c r="D32" s="210"/>
      <c r="E32" s="366"/>
      <c r="F32" s="386"/>
      <c r="G32" s="388"/>
      <c r="H32" s="386"/>
      <c r="I32" s="21"/>
      <c r="J32" s="22"/>
      <c r="K32" s="21"/>
      <c r="L32" s="22"/>
      <c r="M32" s="21"/>
      <c r="N32" s="22"/>
      <c r="O32" s="42"/>
    </row>
    <row r="33" spans="1:15" ht="15" customHeight="1">
      <c r="A33" s="363"/>
      <c r="B33" s="95" t="s">
        <v>95</v>
      </c>
      <c r="C33" s="96"/>
      <c r="D33" s="211"/>
      <c r="E33" s="367"/>
      <c r="F33" s="387"/>
      <c r="G33" s="389"/>
      <c r="H33" s="387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64"/>
      <c r="B34" s="93" t="s">
        <v>107</v>
      </c>
      <c r="C34" s="94"/>
      <c r="D34" s="213"/>
      <c r="E34" s="368"/>
      <c r="F34" s="365"/>
      <c r="G34" s="236"/>
      <c r="H34" s="220"/>
      <c r="I34" s="52"/>
      <c r="J34" s="53"/>
      <c r="K34" s="52"/>
      <c r="L34" s="53"/>
      <c r="M34" s="52"/>
      <c r="N34" s="53"/>
      <c r="O34" s="42"/>
    </row>
    <row r="35" spans="1:15" ht="13.5" customHeight="1">
      <c r="A35" s="390" t="s">
        <v>23</v>
      </c>
      <c r="B35" s="97" t="s">
        <v>94</v>
      </c>
      <c r="C35" s="188"/>
      <c r="D35" s="210"/>
      <c r="E35" s="366"/>
      <c r="F35" s="386"/>
      <c r="G35" s="388"/>
      <c r="H35" s="386"/>
      <c r="I35" s="52"/>
      <c r="J35" s="53"/>
      <c r="K35" s="52"/>
      <c r="L35" s="53"/>
      <c r="M35" s="52"/>
      <c r="N35" s="53"/>
      <c r="O35" s="42"/>
    </row>
    <row r="36" spans="1:15" ht="13.5" customHeight="1">
      <c r="A36" s="363"/>
      <c r="B36" s="95" t="s">
        <v>95</v>
      </c>
      <c r="C36" s="90"/>
      <c r="D36" s="211"/>
      <c r="E36" s="367"/>
      <c r="F36" s="387"/>
      <c r="G36" s="389"/>
      <c r="H36" s="387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364"/>
      <c r="B37" s="93" t="s">
        <v>107</v>
      </c>
      <c r="C37" s="89"/>
      <c r="D37" s="213"/>
      <c r="E37" s="368"/>
      <c r="F37" s="365"/>
      <c r="G37" s="236"/>
      <c r="H37" s="220"/>
      <c r="I37" s="52"/>
      <c r="J37" s="53"/>
      <c r="K37" s="52"/>
      <c r="L37" s="53"/>
      <c r="M37" s="52"/>
      <c r="N37" s="53"/>
      <c r="O37" s="42"/>
    </row>
    <row r="38" spans="1:15" ht="14.25" customHeight="1">
      <c r="A38" s="390" t="s">
        <v>24</v>
      </c>
      <c r="B38" s="97" t="s">
        <v>94</v>
      </c>
      <c r="C38" s="91"/>
      <c r="D38" s="210"/>
      <c r="E38" s="366"/>
      <c r="F38" s="386"/>
      <c r="G38" s="388"/>
      <c r="H38" s="386"/>
      <c r="I38" s="52"/>
      <c r="J38" s="53"/>
      <c r="K38" s="52"/>
      <c r="L38" s="53"/>
      <c r="M38" s="52"/>
      <c r="N38" s="53"/>
      <c r="O38" s="42"/>
    </row>
    <row r="39" spans="1:15" ht="14.25" customHeight="1">
      <c r="A39" s="363"/>
      <c r="B39" s="95" t="s">
        <v>95</v>
      </c>
      <c r="C39" s="90"/>
      <c r="D39" s="211"/>
      <c r="E39" s="367"/>
      <c r="F39" s="387"/>
      <c r="G39" s="389"/>
      <c r="H39" s="387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364"/>
      <c r="B40" s="93" t="s">
        <v>107</v>
      </c>
      <c r="C40" s="89"/>
      <c r="D40" s="213"/>
      <c r="E40" s="368"/>
      <c r="F40" s="365"/>
      <c r="G40" s="236"/>
      <c r="H40" s="220"/>
      <c r="I40" s="52"/>
      <c r="J40" s="53"/>
      <c r="K40" s="52"/>
      <c r="L40" s="53"/>
      <c r="M40" s="52"/>
      <c r="N40" s="53"/>
      <c r="O40" s="42"/>
    </row>
    <row r="41" spans="1:15" ht="15" customHeight="1">
      <c r="A41" s="390" t="s">
        <v>25</v>
      </c>
      <c r="B41" s="97" t="s">
        <v>94</v>
      </c>
      <c r="C41" s="91"/>
      <c r="D41" s="210"/>
      <c r="E41" s="366"/>
      <c r="F41" s="386"/>
      <c r="G41" s="341"/>
      <c r="H41" s="343"/>
      <c r="I41" s="52"/>
      <c r="J41" s="53"/>
      <c r="K41" s="52"/>
      <c r="L41" s="53"/>
      <c r="M41" s="52"/>
      <c r="N41" s="53"/>
      <c r="O41" s="42"/>
    </row>
    <row r="42" spans="1:15" ht="15" customHeight="1">
      <c r="A42" s="363"/>
      <c r="B42" s="95" t="s">
        <v>95</v>
      </c>
      <c r="C42" s="90"/>
      <c r="D42" s="211"/>
      <c r="E42" s="367"/>
      <c r="F42" s="387"/>
      <c r="G42" s="342"/>
      <c r="H42" s="344"/>
      <c r="I42" s="52"/>
      <c r="J42" s="53"/>
      <c r="K42" s="52"/>
      <c r="L42" s="53"/>
      <c r="M42" s="52"/>
      <c r="N42" s="53"/>
      <c r="O42" s="42"/>
    </row>
    <row r="43" spans="1:15" ht="15" customHeight="1" thickBot="1">
      <c r="A43" s="364"/>
      <c r="B43" s="93" t="s">
        <v>107</v>
      </c>
      <c r="C43" s="89"/>
      <c r="D43" s="213"/>
      <c r="E43" s="368"/>
      <c r="F43" s="365"/>
      <c r="G43" s="219"/>
      <c r="H43" s="220"/>
      <c r="I43" s="52"/>
      <c r="J43" s="53"/>
      <c r="K43" s="52"/>
      <c r="L43" s="53"/>
      <c r="M43" s="52"/>
      <c r="N43" s="53"/>
      <c r="O43" s="42"/>
    </row>
    <row r="44" spans="1:15" ht="12" customHeight="1">
      <c r="A44" s="390" t="s">
        <v>26</v>
      </c>
      <c r="B44" s="97" t="s">
        <v>94</v>
      </c>
      <c r="C44" s="91"/>
      <c r="D44" s="210"/>
      <c r="E44" s="366"/>
      <c r="F44" s="386"/>
      <c r="G44" s="341"/>
      <c r="H44" s="343"/>
      <c r="I44" s="72"/>
      <c r="J44" s="44"/>
      <c r="K44" s="72"/>
      <c r="L44" s="44"/>
      <c r="M44" s="72"/>
      <c r="N44" s="44"/>
      <c r="O44" s="42"/>
    </row>
    <row r="45" spans="1:15" ht="12" customHeight="1">
      <c r="A45" s="363"/>
      <c r="B45" s="95" t="s">
        <v>95</v>
      </c>
      <c r="C45" s="90"/>
      <c r="D45" s="211"/>
      <c r="E45" s="367"/>
      <c r="F45" s="387"/>
      <c r="G45" s="342"/>
      <c r="H45" s="344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369"/>
      <c r="B46" s="93" t="s">
        <v>107</v>
      </c>
      <c r="C46" s="100"/>
      <c r="D46" s="213"/>
      <c r="E46" s="370"/>
      <c r="F46" s="371"/>
      <c r="G46" s="219"/>
      <c r="H46" s="220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5"/>
      <c r="G49" s="105"/>
      <c r="H49" s="105"/>
      <c r="I49" s="105"/>
    </row>
    <row r="50" spans="6:9" ht="13.5" customHeight="1">
      <c r="F50" s="105"/>
      <c r="G50" s="339"/>
      <c r="H50" s="340"/>
      <c r="I50" s="105"/>
    </row>
    <row r="51" spans="6:9" ht="13.5" customHeight="1">
      <c r="F51" s="105"/>
      <c r="G51" s="339"/>
      <c r="H51" s="340"/>
      <c r="I51" s="105"/>
    </row>
    <row r="52" spans="6:9" ht="13.5" customHeight="1">
      <c r="F52" s="105"/>
      <c r="G52" s="222"/>
      <c r="H52" s="192"/>
      <c r="I52" s="105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G50:G51"/>
    <mergeCell ref="H50:H51"/>
    <mergeCell ref="G41:G42"/>
    <mergeCell ref="H41:H42"/>
    <mergeCell ref="H44:H45"/>
    <mergeCell ref="G44:G45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G38:G39"/>
    <mergeCell ref="G29:G30"/>
    <mergeCell ref="H29:H30"/>
    <mergeCell ref="G32:G33"/>
    <mergeCell ref="A35:A37"/>
    <mergeCell ref="F35:F37"/>
    <mergeCell ref="H17:H18"/>
    <mergeCell ref="G20:G21"/>
    <mergeCell ref="H20:H21"/>
    <mergeCell ref="H38:H39"/>
    <mergeCell ref="H23:H24"/>
    <mergeCell ref="G26:G27"/>
    <mergeCell ref="H26:H27"/>
    <mergeCell ref="G35:G36"/>
    <mergeCell ref="H35:H36"/>
    <mergeCell ref="H32:H33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24" t="s">
        <v>29</v>
      </c>
      <c r="J1" s="324"/>
      <c r="K1" s="324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24" t="s">
        <v>2</v>
      </c>
      <c r="J2" s="324"/>
      <c r="K2" s="324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24" t="s">
        <v>3</v>
      </c>
      <c r="J3" s="324"/>
      <c r="K3" s="324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25" t="s">
        <v>5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4"/>
      <c r="O6" s="56"/>
    </row>
    <row r="7" spans="1:15" ht="13.5" thickBot="1">
      <c r="A7" s="315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7"/>
      <c r="O7" s="56"/>
    </row>
    <row r="8" spans="1:15" ht="14.25" thickBot="1" thickTop="1">
      <c r="A8" s="318" t="s">
        <v>6</v>
      </c>
      <c r="B8" s="312" t="s">
        <v>7</v>
      </c>
      <c r="C8" s="432"/>
      <c r="D8" s="433"/>
      <c r="E8" s="312" t="s">
        <v>11</v>
      </c>
      <c r="F8" s="433"/>
      <c r="G8" s="434" t="s">
        <v>15</v>
      </c>
      <c r="H8" s="435"/>
      <c r="I8" s="435"/>
      <c r="J8" s="435"/>
      <c r="K8" s="435"/>
      <c r="L8" s="435"/>
      <c r="M8" s="435"/>
      <c r="N8" s="330"/>
      <c r="O8" s="56"/>
    </row>
    <row r="9" spans="1:15" ht="13.5" thickTop="1">
      <c r="A9" s="333"/>
      <c r="B9" s="336" t="s">
        <v>8</v>
      </c>
      <c r="C9" s="338"/>
      <c r="D9" s="321" t="s">
        <v>9</v>
      </c>
      <c r="E9" s="436" t="s">
        <v>67</v>
      </c>
      <c r="F9" s="321" t="s">
        <v>9</v>
      </c>
      <c r="G9" s="322" t="s">
        <v>27</v>
      </c>
      <c r="H9" s="323"/>
      <c r="I9" s="322" t="s">
        <v>28</v>
      </c>
      <c r="J9" s="323"/>
      <c r="K9" s="322" t="s">
        <v>13</v>
      </c>
      <c r="L9" s="323"/>
      <c r="M9" s="322" t="s">
        <v>14</v>
      </c>
      <c r="N9" s="323"/>
      <c r="O9" s="56"/>
    </row>
    <row r="10" spans="1:15" ht="13.5" thickBot="1">
      <c r="A10" s="319"/>
      <c r="B10" s="337"/>
      <c r="C10" s="320"/>
      <c r="D10" s="331"/>
      <c r="E10" s="437"/>
      <c r="F10" s="438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36" t="s">
        <v>16</v>
      </c>
      <c r="B11" s="307" t="s">
        <v>94</v>
      </c>
      <c r="C11" s="209">
        <v>4290</v>
      </c>
      <c r="D11" s="210">
        <f>(7.47+3.187+0.093+0.015)*1.075*1.2</f>
        <v>13.88685</v>
      </c>
      <c r="E11" s="338">
        <v>259</v>
      </c>
      <c r="F11" s="321">
        <v>22.54</v>
      </c>
      <c r="G11" s="347">
        <v>32744</v>
      </c>
      <c r="H11" s="345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37"/>
      <c r="B12" s="308" t="s">
        <v>95</v>
      </c>
      <c r="C12" s="101">
        <v>930</v>
      </c>
      <c r="D12" s="211">
        <f>(4.78+0.797+0.093+0.015)*1.075*1.2</f>
        <v>7.333649999999999</v>
      </c>
      <c r="E12" s="320"/>
      <c r="F12" s="331"/>
      <c r="G12" s="348"/>
      <c r="H12" s="346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37"/>
      <c r="B13" s="158" t="s">
        <v>113</v>
      </c>
      <c r="C13" s="167">
        <v>17.25</v>
      </c>
      <c r="D13" s="213">
        <f>лептирић!D13</f>
        <v>63.58538999999999</v>
      </c>
      <c r="E13" s="320"/>
      <c r="F13" s="331"/>
      <c r="G13" s="310">
        <v>1098.8</v>
      </c>
      <c r="H13" s="224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33" t="s">
        <v>17</v>
      </c>
      <c r="B14" s="65" t="s">
        <v>94</v>
      </c>
      <c r="C14" s="190">
        <v>1530</v>
      </c>
      <c r="D14" s="210">
        <f>(7.47+3.187+0.093+0.015)*1.075*1.2</f>
        <v>13.88685</v>
      </c>
      <c r="E14" s="366">
        <v>173</v>
      </c>
      <c r="F14" s="330">
        <v>22.54</v>
      </c>
      <c r="G14" s="347">
        <v>25526</v>
      </c>
      <c r="H14" s="345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33"/>
      <c r="B15" s="65" t="s">
        <v>95</v>
      </c>
      <c r="C15" s="101">
        <v>390</v>
      </c>
      <c r="D15" s="211">
        <f>(4.78+0.797+0.093+0.015)*1.075*1.2</f>
        <v>7.333649999999999</v>
      </c>
      <c r="E15" s="367"/>
      <c r="F15" s="331"/>
      <c r="G15" s="348"/>
      <c r="H15" s="346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33"/>
      <c r="B16" s="65" t="s">
        <v>113</v>
      </c>
      <c r="C16" s="101">
        <v>17.25</v>
      </c>
      <c r="D16" s="213">
        <v>63.5854</v>
      </c>
      <c r="E16" s="367"/>
      <c r="F16" s="331"/>
      <c r="G16" s="310">
        <v>1098.8</v>
      </c>
      <c r="H16" s="224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33" t="s">
        <v>18</v>
      </c>
      <c r="B17" s="61" t="s">
        <v>94</v>
      </c>
      <c r="C17" s="191">
        <v>0</v>
      </c>
      <c r="D17" s="210">
        <f>(7.47+3.187+0.093+0.015)*1.075*1.2</f>
        <v>13.88685</v>
      </c>
      <c r="E17" s="334">
        <v>90</v>
      </c>
      <c r="F17" s="330">
        <v>22.54</v>
      </c>
      <c r="G17" s="347">
        <v>21121</v>
      </c>
      <c r="H17" s="345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33"/>
      <c r="B18" s="65" t="s">
        <v>95</v>
      </c>
      <c r="C18" s="101">
        <v>0</v>
      </c>
      <c r="D18" s="211">
        <f>(4.78+0.797+0.093+0.015)*1.075*1.2</f>
        <v>7.333649999999999</v>
      </c>
      <c r="E18" s="335"/>
      <c r="F18" s="331"/>
      <c r="G18" s="348"/>
      <c r="H18" s="346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33"/>
      <c r="B19" s="65" t="s">
        <v>113</v>
      </c>
      <c r="C19" s="101">
        <v>17.25</v>
      </c>
      <c r="D19" s="213">
        <v>63.5854</v>
      </c>
      <c r="E19" s="335"/>
      <c r="F19" s="331"/>
      <c r="G19" s="310">
        <v>1098.8</v>
      </c>
      <c r="H19" s="224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332" t="s">
        <v>19</v>
      </c>
      <c r="B20" s="61" t="s">
        <v>94</v>
      </c>
      <c r="C20" s="191">
        <v>1560</v>
      </c>
      <c r="D20" s="210">
        <f>(7.47+3.187+0.093+0.015)*1.075*1.2</f>
        <v>13.88685</v>
      </c>
      <c r="E20" s="334">
        <v>257</v>
      </c>
      <c r="F20" s="330">
        <v>22.54</v>
      </c>
      <c r="G20" s="347">
        <v>20728</v>
      </c>
      <c r="H20" s="345">
        <v>5.81</v>
      </c>
      <c r="I20" s="69"/>
      <c r="J20" s="60"/>
      <c r="K20" s="69"/>
      <c r="L20" s="60"/>
      <c r="M20" s="69"/>
      <c r="N20" s="60"/>
      <c r="O20" s="56"/>
    </row>
    <row r="21" spans="1:15" ht="12.75">
      <c r="A21" s="333"/>
      <c r="B21" s="65" t="s">
        <v>95</v>
      </c>
      <c r="C21" s="101">
        <v>600</v>
      </c>
      <c r="D21" s="211">
        <f>(4.78+0.797+0.093+0.015)*1.075*1.2</f>
        <v>7.333649999999999</v>
      </c>
      <c r="E21" s="335"/>
      <c r="F21" s="331"/>
      <c r="G21" s="348"/>
      <c r="H21" s="346"/>
      <c r="I21" s="65"/>
      <c r="J21" s="66"/>
      <c r="K21" s="65"/>
      <c r="L21" s="66"/>
      <c r="M21" s="65"/>
      <c r="N21" s="66"/>
      <c r="O21" s="56"/>
    </row>
    <row r="22" spans="1:15" ht="13.5" thickBot="1">
      <c r="A22" s="333"/>
      <c r="B22" s="65" t="s">
        <v>113</v>
      </c>
      <c r="C22" s="101">
        <v>17.25</v>
      </c>
      <c r="D22" s="213">
        <v>63.5854</v>
      </c>
      <c r="E22" s="335"/>
      <c r="F22" s="331"/>
      <c r="G22" s="310">
        <v>1098.8</v>
      </c>
      <c r="H22" s="224">
        <v>47.23</v>
      </c>
      <c r="I22" s="65"/>
      <c r="J22" s="66"/>
      <c r="K22" s="65"/>
      <c r="L22" s="66"/>
      <c r="M22" s="65"/>
      <c r="N22" s="66"/>
      <c r="O22" s="56"/>
    </row>
    <row r="23" spans="1:15" ht="13.5" thickTop="1">
      <c r="A23" s="332" t="s">
        <v>20</v>
      </c>
      <c r="B23" s="61" t="s">
        <v>94</v>
      </c>
      <c r="C23" s="191">
        <v>690</v>
      </c>
      <c r="D23" s="210">
        <f>(7.47+3.187+0.093+0.015)*1.075*1.2</f>
        <v>13.88685</v>
      </c>
      <c r="E23" s="334">
        <v>202</v>
      </c>
      <c r="F23" s="330">
        <v>22.54</v>
      </c>
      <c r="G23" s="347">
        <v>0</v>
      </c>
      <c r="H23" s="345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333"/>
      <c r="B24" s="65" t="s">
        <v>95</v>
      </c>
      <c r="C24" s="101">
        <v>180</v>
      </c>
      <c r="D24" s="211">
        <f>(4.78+0.797+0.093+0.015)*1.075*1.2</f>
        <v>7.333649999999999</v>
      </c>
      <c r="E24" s="335"/>
      <c r="F24" s="331"/>
      <c r="G24" s="348"/>
      <c r="H24" s="346"/>
      <c r="I24" s="65"/>
      <c r="J24" s="66"/>
      <c r="K24" s="65"/>
      <c r="L24" s="66"/>
      <c r="M24" s="65"/>
      <c r="N24" s="66"/>
      <c r="O24" s="56"/>
    </row>
    <row r="25" spans="1:15" ht="13.5" thickBot="1">
      <c r="A25" s="333"/>
      <c r="B25" s="65" t="s">
        <v>113</v>
      </c>
      <c r="C25" s="101">
        <v>17.25</v>
      </c>
      <c r="D25" s="213">
        <v>63.5854</v>
      </c>
      <c r="E25" s="335"/>
      <c r="F25" s="331"/>
      <c r="G25" s="310">
        <v>1098.8</v>
      </c>
      <c r="H25" s="224">
        <v>47.23</v>
      </c>
      <c r="I25" s="65"/>
      <c r="J25" s="66"/>
      <c r="K25" s="65"/>
      <c r="L25" s="66"/>
      <c r="M25" s="65"/>
      <c r="N25" s="66"/>
      <c r="O25" s="56"/>
    </row>
    <row r="26" spans="1:15" ht="13.5" thickTop="1">
      <c r="A26" s="332" t="s">
        <v>68</v>
      </c>
      <c r="B26" s="61" t="s">
        <v>94</v>
      </c>
      <c r="C26" s="102"/>
      <c r="D26" s="210"/>
      <c r="E26" s="334"/>
      <c r="F26" s="330"/>
      <c r="G26" s="349"/>
      <c r="H26" s="345"/>
      <c r="I26" s="69"/>
      <c r="J26" s="60"/>
      <c r="K26" s="69"/>
      <c r="L26" s="60"/>
      <c r="M26" s="69"/>
      <c r="N26" s="60"/>
      <c r="O26" s="56"/>
    </row>
    <row r="27" spans="1:15" ht="12.75">
      <c r="A27" s="333"/>
      <c r="B27" s="65" t="s">
        <v>95</v>
      </c>
      <c r="C27" s="101"/>
      <c r="D27" s="211"/>
      <c r="E27" s="335"/>
      <c r="F27" s="331"/>
      <c r="G27" s="326"/>
      <c r="H27" s="346"/>
      <c r="I27" s="65"/>
      <c r="J27" s="66"/>
      <c r="K27" s="65"/>
      <c r="L27" s="66"/>
      <c r="M27" s="65"/>
      <c r="N27" s="66"/>
      <c r="O27" s="56"/>
    </row>
    <row r="28" spans="1:15" ht="13.5" thickBot="1">
      <c r="A28" s="333"/>
      <c r="B28" s="65" t="s">
        <v>113</v>
      </c>
      <c r="C28" s="101"/>
      <c r="D28" s="213"/>
      <c r="E28" s="335"/>
      <c r="F28" s="331"/>
      <c r="G28" s="234"/>
      <c r="H28" s="224"/>
      <c r="I28" s="65"/>
      <c r="J28" s="66"/>
      <c r="K28" s="65"/>
      <c r="L28" s="66"/>
      <c r="M28" s="65"/>
      <c r="N28" s="66"/>
      <c r="O28" s="56"/>
    </row>
    <row r="29" spans="1:15" ht="13.5" thickTop="1">
      <c r="A29" s="332" t="s">
        <v>69</v>
      </c>
      <c r="B29" s="61" t="s">
        <v>94</v>
      </c>
      <c r="C29" s="102"/>
      <c r="D29" s="210"/>
      <c r="E29" s="334"/>
      <c r="F29" s="330"/>
      <c r="G29" s="349"/>
      <c r="H29" s="345"/>
      <c r="I29" s="69"/>
      <c r="J29" s="60"/>
      <c r="K29" s="69"/>
      <c r="L29" s="60"/>
      <c r="M29" s="69"/>
      <c r="N29" s="60"/>
      <c r="O29" s="56"/>
    </row>
    <row r="30" spans="1:15" ht="12.75">
      <c r="A30" s="333"/>
      <c r="B30" s="65" t="s">
        <v>95</v>
      </c>
      <c r="C30" s="101"/>
      <c r="D30" s="211"/>
      <c r="E30" s="335"/>
      <c r="F30" s="331"/>
      <c r="G30" s="326"/>
      <c r="H30" s="346"/>
      <c r="I30" s="65"/>
      <c r="J30" s="66"/>
      <c r="K30" s="65"/>
      <c r="L30" s="66"/>
      <c r="M30" s="65"/>
      <c r="N30" s="66"/>
      <c r="O30" s="56"/>
    </row>
    <row r="31" spans="1:15" ht="13.5" thickBot="1">
      <c r="A31" s="333"/>
      <c r="B31" s="65" t="s">
        <v>113</v>
      </c>
      <c r="C31" s="101"/>
      <c r="D31" s="213"/>
      <c r="E31" s="335"/>
      <c r="F31" s="331"/>
      <c r="G31" s="234"/>
      <c r="H31" s="224"/>
      <c r="I31" s="65"/>
      <c r="J31" s="66"/>
      <c r="K31" s="65"/>
      <c r="L31" s="66"/>
      <c r="M31" s="65"/>
      <c r="N31" s="66"/>
      <c r="O31" s="56"/>
    </row>
    <row r="32" spans="1:15" ht="13.5" thickTop="1">
      <c r="A32" s="332" t="s">
        <v>22</v>
      </c>
      <c r="B32" s="61" t="s">
        <v>94</v>
      </c>
      <c r="C32" s="102"/>
      <c r="D32" s="210"/>
      <c r="E32" s="334"/>
      <c r="F32" s="330"/>
      <c r="G32" s="349"/>
      <c r="H32" s="345"/>
      <c r="I32" s="67"/>
      <c r="J32" s="68"/>
      <c r="K32" s="67"/>
      <c r="L32" s="68"/>
      <c r="M32" s="67"/>
      <c r="N32" s="68"/>
      <c r="O32" s="56"/>
    </row>
    <row r="33" spans="1:15" ht="12.75">
      <c r="A33" s="333"/>
      <c r="B33" s="65" t="s">
        <v>95</v>
      </c>
      <c r="C33" s="101"/>
      <c r="D33" s="211"/>
      <c r="E33" s="335"/>
      <c r="F33" s="331"/>
      <c r="G33" s="326"/>
      <c r="H33" s="346"/>
      <c r="I33" s="67"/>
      <c r="J33" s="68"/>
      <c r="K33" s="67"/>
      <c r="L33" s="68"/>
      <c r="M33" s="67"/>
      <c r="N33" s="68"/>
      <c r="O33" s="56"/>
    </row>
    <row r="34" spans="1:15" ht="13.5" thickBot="1">
      <c r="A34" s="333"/>
      <c r="B34" s="65" t="s">
        <v>113</v>
      </c>
      <c r="C34" s="101"/>
      <c r="D34" s="213"/>
      <c r="E34" s="335"/>
      <c r="F34" s="331"/>
      <c r="G34" s="234"/>
      <c r="H34" s="224"/>
      <c r="I34" s="67"/>
      <c r="J34" s="68"/>
      <c r="K34" s="67"/>
      <c r="L34" s="68"/>
      <c r="M34" s="67"/>
      <c r="N34" s="68"/>
      <c r="O34" s="56"/>
    </row>
    <row r="35" spans="1:15" ht="13.5" thickTop="1">
      <c r="A35" s="332" t="s">
        <v>23</v>
      </c>
      <c r="B35" s="61" t="s">
        <v>94</v>
      </c>
      <c r="C35" s="102"/>
      <c r="D35" s="210"/>
      <c r="E35" s="334"/>
      <c r="F35" s="330"/>
      <c r="G35" s="349"/>
      <c r="H35" s="345"/>
      <c r="I35" s="70"/>
      <c r="J35" s="71"/>
      <c r="K35" s="70"/>
      <c r="L35" s="71"/>
      <c r="M35" s="70"/>
      <c r="N35" s="71"/>
      <c r="O35" s="56"/>
    </row>
    <row r="36" spans="1:15" ht="12.75">
      <c r="A36" s="333"/>
      <c r="B36" s="65" t="s">
        <v>95</v>
      </c>
      <c r="C36" s="101"/>
      <c r="D36" s="211"/>
      <c r="E36" s="335"/>
      <c r="F36" s="331"/>
      <c r="G36" s="326"/>
      <c r="H36" s="346"/>
      <c r="I36" s="70"/>
      <c r="J36" s="71"/>
      <c r="K36" s="70"/>
      <c r="L36" s="71"/>
      <c r="M36" s="70"/>
      <c r="N36" s="71"/>
      <c r="O36" s="56"/>
    </row>
    <row r="37" spans="1:15" ht="13.5" thickBot="1">
      <c r="A37" s="333"/>
      <c r="B37" s="65" t="s">
        <v>113</v>
      </c>
      <c r="C37" s="101"/>
      <c r="D37" s="213"/>
      <c r="E37" s="335"/>
      <c r="F37" s="331"/>
      <c r="G37" s="234"/>
      <c r="H37" s="224"/>
      <c r="I37" s="70"/>
      <c r="J37" s="71"/>
      <c r="K37" s="70"/>
      <c r="L37" s="71"/>
      <c r="M37" s="70"/>
      <c r="N37" s="71"/>
      <c r="O37" s="56"/>
    </row>
    <row r="38" spans="1:15" ht="13.5" thickTop="1">
      <c r="A38" s="332" t="s">
        <v>24</v>
      </c>
      <c r="B38" s="61" t="s">
        <v>94</v>
      </c>
      <c r="C38" s="102"/>
      <c r="D38" s="210"/>
      <c r="E38" s="334"/>
      <c r="F38" s="330"/>
      <c r="G38" s="349"/>
      <c r="H38" s="345"/>
      <c r="I38" s="70"/>
      <c r="J38" s="71"/>
      <c r="K38" s="70"/>
      <c r="L38" s="71"/>
      <c r="M38" s="70"/>
      <c r="N38" s="71"/>
      <c r="O38" s="56"/>
    </row>
    <row r="39" spans="1:15" ht="12.75">
      <c r="A39" s="333"/>
      <c r="B39" s="65" t="s">
        <v>95</v>
      </c>
      <c r="C39" s="101"/>
      <c r="D39" s="211"/>
      <c r="E39" s="335"/>
      <c r="F39" s="331"/>
      <c r="G39" s="326"/>
      <c r="H39" s="346"/>
      <c r="I39" s="70"/>
      <c r="J39" s="71"/>
      <c r="K39" s="70"/>
      <c r="L39" s="71"/>
      <c r="M39" s="70"/>
      <c r="N39" s="71"/>
      <c r="O39" s="56"/>
    </row>
    <row r="40" spans="1:15" ht="13.5" thickBot="1">
      <c r="A40" s="333"/>
      <c r="B40" s="65" t="s">
        <v>113</v>
      </c>
      <c r="C40" s="101"/>
      <c r="D40" s="213"/>
      <c r="E40" s="335"/>
      <c r="F40" s="331"/>
      <c r="G40" s="234"/>
      <c r="H40" s="224"/>
      <c r="I40" s="70"/>
      <c r="J40" s="71"/>
      <c r="K40" s="70"/>
      <c r="L40" s="71"/>
      <c r="M40" s="70"/>
      <c r="N40" s="71"/>
      <c r="O40" s="56"/>
    </row>
    <row r="41" spans="1:15" ht="13.5" thickTop="1">
      <c r="A41" s="332" t="s">
        <v>25</v>
      </c>
      <c r="B41" s="61" t="s">
        <v>94</v>
      </c>
      <c r="C41" s="102"/>
      <c r="D41" s="210"/>
      <c r="E41" s="334"/>
      <c r="F41" s="330"/>
      <c r="G41" s="341"/>
      <c r="H41" s="343"/>
      <c r="I41" s="70"/>
      <c r="J41" s="71"/>
      <c r="K41" s="70"/>
      <c r="L41" s="71"/>
      <c r="M41" s="70"/>
      <c r="N41" s="71"/>
      <c r="O41" s="56"/>
    </row>
    <row r="42" spans="1:15" ht="12.75">
      <c r="A42" s="333"/>
      <c r="B42" s="65" t="s">
        <v>95</v>
      </c>
      <c r="C42" s="101"/>
      <c r="D42" s="211"/>
      <c r="E42" s="335"/>
      <c r="F42" s="331"/>
      <c r="G42" s="342"/>
      <c r="H42" s="344"/>
      <c r="I42" s="70"/>
      <c r="J42" s="71"/>
      <c r="K42" s="70"/>
      <c r="L42" s="71"/>
      <c r="M42" s="70"/>
      <c r="N42" s="71"/>
      <c r="O42" s="56"/>
    </row>
    <row r="43" spans="1:15" ht="13.5" thickBot="1">
      <c r="A43" s="333"/>
      <c r="B43" s="65" t="s">
        <v>113</v>
      </c>
      <c r="C43" s="101"/>
      <c r="D43" s="213"/>
      <c r="E43" s="335"/>
      <c r="F43" s="331"/>
      <c r="G43" s="219"/>
      <c r="H43" s="220"/>
      <c r="I43" s="69"/>
      <c r="J43" s="60"/>
      <c r="K43" s="69"/>
      <c r="L43" s="60"/>
      <c r="M43" s="69"/>
      <c r="N43" s="60"/>
      <c r="O43" s="56"/>
    </row>
    <row r="44" spans="1:15" ht="13.5" thickTop="1">
      <c r="A44" s="327" t="s">
        <v>26</v>
      </c>
      <c r="B44" s="61" t="s">
        <v>94</v>
      </c>
      <c r="C44" s="164"/>
      <c r="D44" s="210"/>
      <c r="E44" s="328"/>
      <c r="F44" s="329"/>
      <c r="G44" s="341"/>
      <c r="H44" s="343"/>
      <c r="I44" s="163"/>
      <c r="J44" s="163"/>
      <c r="K44" s="163"/>
      <c r="L44" s="163"/>
      <c r="M44" s="163"/>
      <c r="N44" s="163"/>
      <c r="O44" s="56"/>
    </row>
    <row r="45" spans="1:15" ht="12.75">
      <c r="A45" s="327"/>
      <c r="B45" s="65" t="s">
        <v>95</v>
      </c>
      <c r="C45" s="101"/>
      <c r="D45" s="211"/>
      <c r="E45" s="328"/>
      <c r="F45" s="329"/>
      <c r="G45" s="342"/>
      <c r="H45" s="344"/>
      <c r="I45" s="163"/>
      <c r="J45" s="163"/>
      <c r="K45" s="163"/>
      <c r="L45" s="163"/>
      <c r="M45" s="163"/>
      <c r="N45" s="163"/>
      <c r="O45" s="56"/>
    </row>
    <row r="46" spans="1:15" ht="13.5" thickBot="1">
      <c r="A46" s="327"/>
      <c r="B46" s="65" t="s">
        <v>113</v>
      </c>
      <c r="C46" s="167"/>
      <c r="D46" s="213"/>
      <c r="E46" s="328"/>
      <c r="F46" s="329"/>
      <c r="G46" s="219"/>
      <c r="H46" s="220"/>
      <c r="I46" s="163"/>
      <c r="J46" s="163"/>
      <c r="K46" s="163"/>
      <c r="L46" s="163"/>
      <c r="M46" s="163"/>
      <c r="N46" s="16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419" t="s">
        <v>32</v>
      </c>
      <c r="B48" s="419"/>
      <c r="C48" s="419"/>
      <c r="D48" s="42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19" t="s">
        <v>35</v>
      </c>
      <c r="C50" s="419"/>
      <c r="D50" s="419"/>
      <c r="E50" s="4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19" t="s">
        <v>34</v>
      </c>
      <c r="C51" s="419"/>
      <c r="D51" s="4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sheetProtection/>
  <mergeCells count="79">
    <mergeCell ref="F26:F28"/>
    <mergeCell ref="G26:G27"/>
    <mergeCell ref="E32:E34"/>
    <mergeCell ref="F32:F34"/>
    <mergeCell ref="A23:A25"/>
    <mergeCell ref="A35:A37"/>
    <mergeCell ref="F35:F37"/>
    <mergeCell ref="E35:E37"/>
    <mergeCell ref="E29:E31"/>
    <mergeCell ref="F29:F31"/>
    <mergeCell ref="A32:A34"/>
    <mergeCell ref="A29:A31"/>
    <mergeCell ref="A26:A28"/>
    <mergeCell ref="E26:E28"/>
    <mergeCell ref="A48:D48"/>
    <mergeCell ref="B50:E50"/>
    <mergeCell ref="B51:D51"/>
    <mergeCell ref="G8:N8"/>
    <mergeCell ref="D9:D10"/>
    <mergeCell ref="E9:E10"/>
    <mergeCell ref="F9:F10"/>
    <mergeCell ref="G9:H9"/>
    <mergeCell ref="G35:G36"/>
    <mergeCell ref="G32:G33"/>
    <mergeCell ref="A8:A10"/>
    <mergeCell ref="B8:D8"/>
    <mergeCell ref="E8:F8"/>
    <mergeCell ref="B9:C10"/>
    <mergeCell ref="I1:K1"/>
    <mergeCell ref="I2:K2"/>
    <mergeCell ref="I3:K3"/>
    <mergeCell ref="A6:N7"/>
    <mergeCell ref="E23:E25"/>
    <mergeCell ref="F23:F25"/>
    <mergeCell ref="K9:L9"/>
    <mergeCell ref="M9:N9"/>
    <mergeCell ref="I9:J9"/>
    <mergeCell ref="G11:G12"/>
    <mergeCell ref="H11:H12"/>
    <mergeCell ref="G14:G15"/>
    <mergeCell ref="H14:H15"/>
    <mergeCell ref="G20:G21"/>
    <mergeCell ref="A11:A13"/>
    <mergeCell ref="A14:A16"/>
    <mergeCell ref="E11:E13"/>
    <mergeCell ref="F11:F13"/>
    <mergeCell ref="F14:F16"/>
    <mergeCell ref="E14:E16"/>
    <mergeCell ref="A17:A19"/>
    <mergeCell ref="E17:E19"/>
    <mergeCell ref="F17:F19"/>
    <mergeCell ref="A20:A22"/>
    <mergeCell ref="E20:E22"/>
    <mergeCell ref="F20:F22"/>
    <mergeCell ref="F41:F43"/>
    <mergeCell ref="G41:G42"/>
    <mergeCell ref="G38:G39"/>
    <mergeCell ref="A38:A40"/>
    <mergeCell ref="E38:E40"/>
    <mergeCell ref="H23:H24"/>
    <mergeCell ref="H26:H27"/>
    <mergeCell ref="A44:A46"/>
    <mergeCell ref="E44:E46"/>
    <mergeCell ref="F44:F46"/>
    <mergeCell ref="G44:G45"/>
    <mergeCell ref="F38:F40"/>
    <mergeCell ref="H38:H39"/>
    <mergeCell ref="A41:A43"/>
    <mergeCell ref="E41:E43"/>
    <mergeCell ref="H20:H21"/>
    <mergeCell ref="G17:G18"/>
    <mergeCell ref="H17:H18"/>
    <mergeCell ref="H44:H45"/>
    <mergeCell ref="H41:H42"/>
    <mergeCell ref="H35:H36"/>
    <mergeCell ref="H32:H33"/>
    <mergeCell ref="G29:G30"/>
    <mergeCell ref="H29:H30"/>
    <mergeCell ref="G23:G2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24" t="s">
        <v>29</v>
      </c>
      <c r="J1" s="324"/>
      <c r="K1" s="324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24" t="s">
        <v>2</v>
      </c>
      <c r="J2" s="324"/>
      <c r="K2" s="324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24" t="s">
        <v>3</v>
      </c>
      <c r="J3" s="324"/>
      <c r="K3" s="324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25" t="s">
        <v>5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4"/>
      <c r="O6" s="56"/>
    </row>
    <row r="7" spans="1:15" ht="12.75" customHeight="1" thickBot="1">
      <c r="A7" s="315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7"/>
      <c r="O7" s="56"/>
    </row>
    <row r="8" spans="1:15" ht="15" customHeight="1" thickBot="1" thickTop="1">
      <c r="A8" s="318" t="s">
        <v>6</v>
      </c>
      <c r="B8" s="312" t="s">
        <v>7</v>
      </c>
      <c r="C8" s="432"/>
      <c r="D8" s="433"/>
      <c r="E8" s="312" t="s">
        <v>11</v>
      </c>
      <c r="F8" s="433"/>
      <c r="G8" s="434" t="s">
        <v>15</v>
      </c>
      <c r="H8" s="435"/>
      <c r="I8" s="435"/>
      <c r="J8" s="435"/>
      <c r="K8" s="435"/>
      <c r="L8" s="435"/>
      <c r="M8" s="435"/>
      <c r="N8" s="330"/>
      <c r="O8" s="56"/>
    </row>
    <row r="9" spans="1:15" ht="12.75" customHeight="1" thickTop="1">
      <c r="A9" s="333"/>
      <c r="B9" s="336" t="s">
        <v>8</v>
      </c>
      <c r="C9" s="338"/>
      <c r="D9" s="321" t="s">
        <v>9</v>
      </c>
      <c r="E9" s="436" t="s">
        <v>67</v>
      </c>
      <c r="F9" s="321" t="s">
        <v>9</v>
      </c>
      <c r="G9" s="322" t="s">
        <v>27</v>
      </c>
      <c r="H9" s="323"/>
      <c r="I9" s="322" t="s">
        <v>28</v>
      </c>
      <c r="J9" s="323"/>
      <c r="K9" s="322" t="s">
        <v>13</v>
      </c>
      <c r="L9" s="323"/>
      <c r="M9" s="322" t="s">
        <v>14</v>
      </c>
      <c r="N9" s="323"/>
      <c r="O9" s="56"/>
    </row>
    <row r="10" spans="1:15" ht="12.75" customHeight="1" thickBot="1">
      <c r="A10" s="319"/>
      <c r="B10" s="445"/>
      <c r="C10" s="446"/>
      <c r="D10" s="438"/>
      <c r="E10" s="437"/>
      <c r="F10" s="438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447" t="s">
        <v>16</v>
      </c>
      <c r="B11" s="61" t="s">
        <v>94</v>
      </c>
      <c r="C11" s="215">
        <v>4950</v>
      </c>
      <c r="D11" s="201">
        <f>(7.47+3.187+0.093+0.015)*1.075*1.2</f>
        <v>13.88685</v>
      </c>
      <c r="E11" s="450">
        <v>162</v>
      </c>
      <c r="F11" s="443">
        <v>22.54</v>
      </c>
      <c r="G11" s="216">
        <v>26200</v>
      </c>
      <c r="H11" s="217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444"/>
      <c r="B12" s="65" t="s">
        <v>95</v>
      </c>
      <c r="C12" s="193">
        <v>0</v>
      </c>
      <c r="D12" s="202">
        <f>(4.78+0.797+0.093+0.015)*1.075*1.2</f>
        <v>7.333649999999999</v>
      </c>
      <c r="E12" s="442"/>
      <c r="F12" s="344"/>
      <c r="G12" s="342">
        <v>1057.14</v>
      </c>
      <c r="H12" s="344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444"/>
      <c r="B13" s="65" t="s">
        <v>113</v>
      </c>
      <c r="C13" s="192">
        <v>17.25</v>
      </c>
      <c r="D13" s="202">
        <f>49.291*1.075*1.2</f>
        <v>63.58538999999999</v>
      </c>
      <c r="E13" s="442"/>
      <c r="F13" s="344"/>
      <c r="G13" s="440"/>
      <c r="H13" s="439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444" t="s">
        <v>17</v>
      </c>
      <c r="B14" s="61" t="s">
        <v>94</v>
      </c>
      <c r="C14" s="214">
        <v>4920</v>
      </c>
      <c r="D14" s="201">
        <f>(7.47+3.187+0.093+0.015)*1.075*1.2</f>
        <v>13.88685</v>
      </c>
      <c r="E14" s="366">
        <f>130+8</f>
        <v>138</v>
      </c>
      <c r="F14" s="343">
        <v>22.54</v>
      </c>
      <c r="G14" s="216">
        <v>23340</v>
      </c>
      <c r="H14" s="217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444"/>
      <c r="B15" s="65" t="s">
        <v>95</v>
      </c>
      <c r="C15" s="193">
        <v>0</v>
      </c>
      <c r="D15" s="202">
        <f>(4.78+0.797+0.093+0.015)*1.075*1.2</f>
        <v>7.333649999999999</v>
      </c>
      <c r="E15" s="367"/>
      <c r="F15" s="344"/>
      <c r="G15" s="342">
        <v>1057.14</v>
      </c>
      <c r="H15" s="344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444"/>
      <c r="B16" s="65" t="s">
        <v>113</v>
      </c>
      <c r="C16" s="192">
        <v>17.25</v>
      </c>
      <c r="D16" s="202">
        <f>49.291*1.075*1.2</f>
        <v>63.58538999999999</v>
      </c>
      <c r="E16" s="367"/>
      <c r="F16" s="344"/>
      <c r="G16" s="440"/>
      <c r="H16" s="439"/>
      <c r="I16" s="65"/>
      <c r="J16" s="66"/>
      <c r="K16" s="65"/>
      <c r="L16" s="66"/>
      <c r="M16" s="65"/>
      <c r="N16" s="66"/>
      <c r="O16" s="56"/>
    </row>
    <row r="17" spans="1:15" ht="13.5" thickTop="1">
      <c r="A17" s="444" t="s">
        <v>18</v>
      </c>
      <c r="B17" s="61" t="s">
        <v>94</v>
      </c>
      <c r="C17" s="214">
        <v>0</v>
      </c>
      <c r="D17" s="201">
        <f>(7.47+3.187+0.093+0.015)*1.075*1.2</f>
        <v>13.88685</v>
      </c>
      <c r="E17" s="441">
        <f>110+10</f>
        <v>120</v>
      </c>
      <c r="F17" s="343">
        <v>22.54</v>
      </c>
      <c r="G17" s="216">
        <v>18310</v>
      </c>
      <c r="H17" s="217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444"/>
      <c r="B18" s="65" t="s">
        <v>95</v>
      </c>
      <c r="C18" s="193">
        <v>0</v>
      </c>
      <c r="D18" s="202">
        <f>(4.78+0.797+0.093+0.015)*1.075*1.2</f>
        <v>7.333649999999999</v>
      </c>
      <c r="E18" s="442"/>
      <c r="F18" s="344"/>
      <c r="G18" s="342">
        <v>1057.14</v>
      </c>
      <c r="H18" s="344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444"/>
      <c r="B19" s="65" t="s">
        <v>113</v>
      </c>
      <c r="C19" s="192">
        <v>17.25</v>
      </c>
      <c r="D19" s="202">
        <f>49.291*1.075*1.2</f>
        <v>63.58538999999999</v>
      </c>
      <c r="E19" s="442"/>
      <c r="F19" s="344"/>
      <c r="G19" s="440"/>
      <c r="H19" s="439"/>
      <c r="I19" s="65"/>
      <c r="J19" s="66"/>
      <c r="K19" s="65"/>
      <c r="L19" s="66"/>
      <c r="M19" s="65"/>
      <c r="N19" s="66"/>
      <c r="O19" s="56"/>
    </row>
    <row r="20" spans="1:15" ht="13.5" thickTop="1">
      <c r="A20" s="444" t="s">
        <v>19</v>
      </c>
      <c r="B20" s="61" t="s">
        <v>94</v>
      </c>
      <c r="C20" s="214">
        <v>0</v>
      </c>
      <c r="D20" s="201">
        <f>(7.47+3.187+0.093+0.015)*1.075*1.2</f>
        <v>13.88685</v>
      </c>
      <c r="E20" s="441">
        <v>9</v>
      </c>
      <c r="F20" s="343">
        <v>22.54</v>
      </c>
      <c r="G20" s="216">
        <v>19440</v>
      </c>
      <c r="H20" s="217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444"/>
      <c r="B21" s="65" t="s">
        <v>95</v>
      </c>
      <c r="C21" s="193">
        <v>0</v>
      </c>
      <c r="D21" s="202">
        <f>(4.78+0.797+0.093+0.015)*1.075*1.2</f>
        <v>7.333649999999999</v>
      </c>
      <c r="E21" s="442"/>
      <c r="F21" s="344"/>
      <c r="G21" s="342">
        <v>1057.14</v>
      </c>
      <c r="H21" s="344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444"/>
      <c r="B22" s="65" t="s">
        <v>113</v>
      </c>
      <c r="C22" s="192">
        <v>17.25</v>
      </c>
      <c r="D22" s="202">
        <f>49.291*1.075*1.2</f>
        <v>63.58538999999999</v>
      </c>
      <c r="E22" s="442"/>
      <c r="F22" s="344"/>
      <c r="G22" s="440"/>
      <c r="H22" s="439"/>
      <c r="I22" s="65"/>
      <c r="J22" s="66"/>
      <c r="K22" s="65"/>
      <c r="L22" s="66"/>
      <c r="M22" s="65"/>
      <c r="N22" s="66"/>
      <c r="O22" s="56"/>
    </row>
    <row r="23" spans="1:15" ht="13.5" thickTop="1">
      <c r="A23" s="332" t="s">
        <v>20</v>
      </c>
      <c r="B23" s="61" t="s">
        <v>94</v>
      </c>
      <c r="C23" s="214">
        <v>9090</v>
      </c>
      <c r="D23" s="201">
        <f>(7.47+3.187+0.093+0.015)*1.075*1.2</f>
        <v>13.88685</v>
      </c>
      <c r="E23" s="441">
        <v>24</v>
      </c>
      <c r="F23" s="343">
        <v>22.54</v>
      </c>
      <c r="G23" s="216">
        <v>0</v>
      </c>
      <c r="H23" s="217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333"/>
      <c r="B24" s="65" t="s">
        <v>95</v>
      </c>
      <c r="C24" s="193">
        <v>0</v>
      </c>
      <c r="D24" s="202">
        <f>(4.78+0.797+0.093+0.015)*1.075*1.2</f>
        <v>7.333649999999999</v>
      </c>
      <c r="E24" s="442"/>
      <c r="F24" s="344"/>
      <c r="G24" s="342">
        <v>1057.14</v>
      </c>
      <c r="H24" s="344">
        <v>47.23</v>
      </c>
      <c r="I24" s="65"/>
      <c r="J24" s="66"/>
      <c r="K24" s="65"/>
      <c r="L24" s="66"/>
      <c r="M24" s="65"/>
      <c r="N24" s="66"/>
      <c r="O24" s="56"/>
    </row>
    <row r="25" spans="1:15" ht="13.5" thickBot="1">
      <c r="A25" s="333"/>
      <c r="B25" s="65" t="s">
        <v>113</v>
      </c>
      <c r="C25" s="101">
        <v>17.25</v>
      </c>
      <c r="D25" s="202">
        <f>49.291*1.075*1.2</f>
        <v>63.58538999999999</v>
      </c>
      <c r="E25" s="442"/>
      <c r="F25" s="344"/>
      <c r="G25" s="440"/>
      <c r="H25" s="439"/>
      <c r="I25" s="65"/>
      <c r="J25" s="66"/>
      <c r="K25" s="65"/>
      <c r="L25" s="66"/>
      <c r="M25" s="65"/>
      <c r="N25" s="66"/>
      <c r="O25" s="56"/>
    </row>
    <row r="26" spans="1:15" ht="13.5" thickTop="1">
      <c r="A26" s="332" t="s">
        <v>68</v>
      </c>
      <c r="B26" s="61" t="s">
        <v>94</v>
      </c>
      <c r="C26" s="102"/>
      <c r="D26" s="201"/>
      <c r="E26" s="441"/>
      <c r="F26" s="343"/>
      <c r="G26" s="216"/>
      <c r="H26" s="217"/>
      <c r="I26" s="69"/>
      <c r="J26" s="60"/>
      <c r="K26" s="69"/>
      <c r="L26" s="60"/>
      <c r="M26" s="69"/>
      <c r="N26" s="60"/>
      <c r="O26" s="56"/>
    </row>
    <row r="27" spans="1:15" ht="12.75">
      <c r="A27" s="333"/>
      <c r="B27" s="65" t="s">
        <v>95</v>
      </c>
      <c r="C27" s="101"/>
      <c r="D27" s="202"/>
      <c r="E27" s="442"/>
      <c r="F27" s="344"/>
      <c r="G27" s="342"/>
      <c r="H27" s="344"/>
      <c r="I27" s="65"/>
      <c r="J27" s="66"/>
      <c r="K27" s="65"/>
      <c r="L27" s="66"/>
      <c r="M27" s="65"/>
      <c r="N27" s="66"/>
      <c r="O27" s="56"/>
    </row>
    <row r="28" spans="1:15" ht="13.5" thickBot="1">
      <c r="A28" s="333"/>
      <c r="B28" s="65" t="s">
        <v>113</v>
      </c>
      <c r="C28" s="101"/>
      <c r="D28" s="202"/>
      <c r="E28" s="442"/>
      <c r="F28" s="344"/>
      <c r="G28" s="440"/>
      <c r="H28" s="439"/>
      <c r="I28" s="65"/>
      <c r="J28" s="66"/>
      <c r="K28" s="65"/>
      <c r="L28" s="66"/>
      <c r="M28" s="65"/>
      <c r="N28" s="66"/>
      <c r="O28" s="56"/>
    </row>
    <row r="29" spans="1:15" ht="13.5" thickTop="1">
      <c r="A29" s="332" t="s">
        <v>69</v>
      </c>
      <c r="B29" s="61" t="s">
        <v>94</v>
      </c>
      <c r="C29" s="102"/>
      <c r="D29" s="201"/>
      <c r="E29" s="441"/>
      <c r="F29" s="343"/>
      <c r="G29" s="216"/>
      <c r="H29" s="217"/>
      <c r="I29" s="69"/>
      <c r="J29" s="60"/>
      <c r="K29" s="69"/>
      <c r="L29" s="60"/>
      <c r="M29" s="69"/>
      <c r="N29" s="60"/>
      <c r="O29" s="56"/>
    </row>
    <row r="30" spans="1:15" ht="12.75">
      <c r="A30" s="333"/>
      <c r="B30" s="65" t="s">
        <v>95</v>
      </c>
      <c r="C30" s="101"/>
      <c r="D30" s="202"/>
      <c r="E30" s="442"/>
      <c r="F30" s="344"/>
      <c r="G30" s="342"/>
      <c r="H30" s="344"/>
      <c r="I30" s="65"/>
      <c r="J30" s="66"/>
      <c r="K30" s="65"/>
      <c r="L30" s="66"/>
      <c r="M30" s="65"/>
      <c r="N30" s="66"/>
      <c r="O30" s="56"/>
    </row>
    <row r="31" spans="1:15" ht="13.5" thickBot="1">
      <c r="A31" s="333"/>
      <c r="B31" s="65" t="s">
        <v>113</v>
      </c>
      <c r="C31" s="101"/>
      <c r="D31" s="202"/>
      <c r="E31" s="442"/>
      <c r="F31" s="344"/>
      <c r="G31" s="440"/>
      <c r="H31" s="439"/>
      <c r="I31" s="65"/>
      <c r="J31" s="66"/>
      <c r="K31" s="65"/>
      <c r="L31" s="66"/>
      <c r="M31" s="65"/>
      <c r="N31" s="66"/>
      <c r="O31" s="56"/>
    </row>
    <row r="32" spans="1:15" ht="13.5" thickTop="1">
      <c r="A32" s="332" t="s">
        <v>22</v>
      </c>
      <c r="B32" s="61" t="s">
        <v>94</v>
      </c>
      <c r="C32" s="102"/>
      <c r="D32" s="201"/>
      <c r="E32" s="334"/>
      <c r="F32" s="330"/>
      <c r="G32" s="216"/>
      <c r="H32" s="217"/>
      <c r="I32" s="69"/>
      <c r="J32" s="60"/>
      <c r="K32" s="69"/>
      <c r="L32" s="60"/>
      <c r="M32" s="69"/>
      <c r="N32" s="60"/>
      <c r="O32" s="56"/>
    </row>
    <row r="33" spans="1:15" ht="12.75">
      <c r="A33" s="333"/>
      <c r="B33" s="65" t="s">
        <v>95</v>
      </c>
      <c r="C33" s="101"/>
      <c r="D33" s="202"/>
      <c r="E33" s="335"/>
      <c r="F33" s="331"/>
      <c r="G33" s="342"/>
      <c r="H33" s="344"/>
      <c r="I33" s="65"/>
      <c r="J33" s="66"/>
      <c r="K33" s="65"/>
      <c r="L33" s="66"/>
      <c r="M33" s="65"/>
      <c r="N33" s="66"/>
      <c r="O33" s="56"/>
    </row>
    <row r="34" spans="1:15" ht="13.5" thickBot="1">
      <c r="A34" s="333"/>
      <c r="B34" s="65" t="s">
        <v>113</v>
      </c>
      <c r="C34" s="101"/>
      <c r="D34" s="202"/>
      <c r="E34" s="335"/>
      <c r="F34" s="331"/>
      <c r="G34" s="440"/>
      <c r="H34" s="439"/>
      <c r="I34" s="65"/>
      <c r="J34" s="66"/>
      <c r="K34" s="65"/>
      <c r="L34" s="66"/>
      <c r="M34" s="65"/>
      <c r="N34" s="66"/>
      <c r="O34" s="56"/>
    </row>
    <row r="35" spans="1:15" ht="13.5" thickTop="1">
      <c r="A35" s="332" t="s">
        <v>23</v>
      </c>
      <c r="B35" s="61" t="s">
        <v>94</v>
      </c>
      <c r="C35" s="102"/>
      <c r="D35" s="201"/>
      <c r="E35" s="334"/>
      <c r="F35" s="330"/>
      <c r="G35" s="216"/>
      <c r="H35" s="217"/>
      <c r="I35" s="69"/>
      <c r="J35" s="60"/>
      <c r="K35" s="69"/>
      <c r="L35" s="60"/>
      <c r="M35" s="69"/>
      <c r="N35" s="60"/>
      <c r="O35" s="56"/>
    </row>
    <row r="36" spans="1:15" ht="12.75">
      <c r="A36" s="333"/>
      <c r="B36" s="65" t="s">
        <v>95</v>
      </c>
      <c r="C36" s="101"/>
      <c r="D36" s="202"/>
      <c r="E36" s="335"/>
      <c r="F36" s="331"/>
      <c r="G36" s="342"/>
      <c r="H36" s="344"/>
      <c r="I36" s="65"/>
      <c r="J36" s="66"/>
      <c r="K36" s="65"/>
      <c r="L36" s="66"/>
      <c r="M36" s="65"/>
      <c r="N36" s="66"/>
      <c r="O36" s="56"/>
    </row>
    <row r="37" spans="1:15" ht="13.5" thickBot="1">
      <c r="A37" s="333"/>
      <c r="B37" s="65" t="s">
        <v>113</v>
      </c>
      <c r="C37" s="101"/>
      <c r="D37" s="202"/>
      <c r="E37" s="335"/>
      <c r="F37" s="331"/>
      <c r="G37" s="440"/>
      <c r="H37" s="439"/>
      <c r="I37" s="65"/>
      <c r="J37" s="66"/>
      <c r="K37" s="65"/>
      <c r="L37" s="66"/>
      <c r="M37" s="65"/>
      <c r="N37" s="66"/>
      <c r="O37" s="56"/>
    </row>
    <row r="38" spans="1:15" ht="13.5" thickTop="1">
      <c r="A38" s="332" t="s">
        <v>24</v>
      </c>
      <c r="B38" s="61" t="s">
        <v>94</v>
      </c>
      <c r="C38" s="102"/>
      <c r="D38" s="201"/>
      <c r="E38" s="334"/>
      <c r="F38" s="330"/>
      <c r="G38" s="216"/>
      <c r="H38" s="217"/>
      <c r="I38" s="69"/>
      <c r="J38" s="73"/>
      <c r="K38" s="73"/>
      <c r="L38" s="73"/>
      <c r="M38" s="73"/>
      <c r="N38" s="60"/>
      <c r="O38" s="56"/>
    </row>
    <row r="39" spans="1:15" ht="12.75">
      <c r="A39" s="333"/>
      <c r="B39" s="65" t="s">
        <v>95</v>
      </c>
      <c r="C39" s="101"/>
      <c r="D39" s="202"/>
      <c r="E39" s="335"/>
      <c r="F39" s="331"/>
      <c r="G39" s="342"/>
      <c r="H39" s="344"/>
      <c r="I39" s="65"/>
      <c r="J39" s="74"/>
      <c r="K39" s="74"/>
      <c r="L39" s="74"/>
      <c r="M39" s="74"/>
      <c r="N39" s="66"/>
      <c r="O39" s="56"/>
    </row>
    <row r="40" spans="1:15" ht="12.75">
      <c r="A40" s="333"/>
      <c r="B40" s="65" t="s">
        <v>113</v>
      </c>
      <c r="C40" s="101"/>
      <c r="D40" s="202"/>
      <c r="E40" s="335"/>
      <c r="F40" s="331"/>
      <c r="G40" s="440"/>
      <c r="H40" s="439"/>
      <c r="I40" s="65"/>
      <c r="J40" s="74"/>
      <c r="K40" s="74"/>
      <c r="L40" s="74"/>
      <c r="M40" s="74"/>
      <c r="N40" s="66"/>
      <c r="O40" s="56"/>
    </row>
    <row r="41" spans="1:15" ht="12.75">
      <c r="A41" s="332" t="s">
        <v>25</v>
      </c>
      <c r="B41" s="69" t="s">
        <v>94</v>
      </c>
      <c r="C41" s="102"/>
      <c r="D41" s="201"/>
      <c r="E41" s="334"/>
      <c r="F41" s="330"/>
      <c r="G41" s="341"/>
      <c r="H41" s="217"/>
      <c r="I41" s="69"/>
      <c r="J41" s="60"/>
      <c r="K41" s="69"/>
      <c r="L41" s="60"/>
      <c r="M41" s="69"/>
      <c r="N41" s="60"/>
      <c r="O41" s="56"/>
    </row>
    <row r="42" spans="1:15" ht="12.75">
      <c r="A42" s="333"/>
      <c r="B42" s="65" t="s">
        <v>95</v>
      </c>
      <c r="C42" s="190"/>
      <c r="D42" s="202"/>
      <c r="E42" s="335"/>
      <c r="F42" s="331"/>
      <c r="G42" s="342"/>
      <c r="H42" s="344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33"/>
      <c r="B43" s="65" t="s">
        <v>94</v>
      </c>
      <c r="C43" s="101"/>
      <c r="D43" s="202"/>
      <c r="E43" s="335"/>
      <c r="F43" s="331"/>
      <c r="G43" s="219"/>
      <c r="H43" s="439"/>
      <c r="I43" s="65"/>
      <c r="J43" s="66"/>
      <c r="K43" s="65"/>
      <c r="L43" s="66"/>
      <c r="M43" s="65"/>
      <c r="N43" s="66"/>
      <c r="O43" s="56"/>
    </row>
    <row r="44" spans="1:15" ht="12.75">
      <c r="A44" s="451" t="s">
        <v>26</v>
      </c>
      <c r="B44" s="80" t="s">
        <v>94</v>
      </c>
      <c r="C44" s="80"/>
      <c r="D44" s="201"/>
      <c r="E44" s="454"/>
      <c r="F44" s="457"/>
      <c r="G44" s="341"/>
      <c r="H44" s="343"/>
      <c r="I44" s="156"/>
      <c r="J44" s="175"/>
      <c r="K44" s="173"/>
      <c r="L44" s="175"/>
      <c r="M44" s="173"/>
      <c r="N44" s="165"/>
      <c r="O44" s="56"/>
    </row>
    <row r="45" spans="1:15" ht="12.75">
      <c r="A45" s="452"/>
      <c r="B45" s="81" t="s">
        <v>95</v>
      </c>
      <c r="C45" s="81"/>
      <c r="D45" s="202"/>
      <c r="E45" s="455"/>
      <c r="F45" s="331"/>
      <c r="G45" s="342"/>
      <c r="H45" s="344"/>
      <c r="I45" s="146"/>
      <c r="J45" s="66"/>
      <c r="K45" s="65"/>
      <c r="L45" s="66"/>
      <c r="M45" s="65"/>
      <c r="N45" s="166"/>
      <c r="O45" s="56"/>
    </row>
    <row r="46" spans="1:15" ht="13.5" thickBot="1">
      <c r="A46" s="453"/>
      <c r="B46" s="169" t="s">
        <v>94</v>
      </c>
      <c r="C46" s="169"/>
      <c r="D46" s="202"/>
      <c r="E46" s="456"/>
      <c r="F46" s="458"/>
      <c r="G46" s="219"/>
      <c r="H46" s="220"/>
      <c r="I46" s="158"/>
      <c r="J46" s="176"/>
      <c r="K46" s="174"/>
      <c r="L46" s="176"/>
      <c r="M46" s="174"/>
      <c r="N46" s="16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448" t="s">
        <v>32</v>
      </c>
      <c r="B48" s="448"/>
      <c r="C48" s="448"/>
      <c r="D48" s="44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19" t="s">
        <v>35</v>
      </c>
      <c r="C50" s="419"/>
      <c r="D50" s="419"/>
      <c r="E50" s="4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19" t="s">
        <v>34</v>
      </c>
      <c r="C51" s="419"/>
      <c r="D51" s="4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F44:F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  <mergeCell ref="B51:D51"/>
    <mergeCell ref="A41:A43"/>
    <mergeCell ref="E41:E43"/>
    <mergeCell ref="A44:A46"/>
    <mergeCell ref="E44:E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E17:E19"/>
    <mergeCell ref="B9:C10"/>
    <mergeCell ref="G9:H9"/>
    <mergeCell ref="G12:G13"/>
    <mergeCell ref="H12:H13"/>
    <mergeCell ref="D9:D10"/>
    <mergeCell ref="E9:E10"/>
    <mergeCell ref="F9:F1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A32:A34"/>
    <mergeCell ref="F41:F43"/>
    <mergeCell ref="F38:F40"/>
    <mergeCell ref="E32:E34"/>
    <mergeCell ref="F32:F34"/>
    <mergeCell ref="F35:F37"/>
    <mergeCell ref="E38:E40"/>
    <mergeCell ref="G36:G37"/>
    <mergeCell ref="H36:H37"/>
    <mergeCell ref="H24:H25"/>
    <mergeCell ref="G27:G28"/>
    <mergeCell ref="G30:G31"/>
    <mergeCell ref="G24:G25"/>
    <mergeCell ref="G33:G34"/>
    <mergeCell ref="H33:H34"/>
    <mergeCell ref="H27:H28"/>
    <mergeCell ref="H30:H31"/>
    <mergeCell ref="G8:N8"/>
    <mergeCell ref="F11:F13"/>
    <mergeCell ref="E8:F8"/>
    <mergeCell ref="H15:H16"/>
    <mergeCell ref="E20:E22"/>
    <mergeCell ref="F20:F22"/>
    <mergeCell ref="E14:E16"/>
    <mergeCell ref="G21:G22"/>
    <mergeCell ref="G18:G19"/>
    <mergeCell ref="G15:G16"/>
    <mergeCell ref="H18:H19"/>
    <mergeCell ref="H21:H22"/>
    <mergeCell ref="F14:F16"/>
    <mergeCell ref="F17:F19"/>
    <mergeCell ref="G44:G45"/>
    <mergeCell ref="H44:H45"/>
    <mergeCell ref="H42:H43"/>
    <mergeCell ref="G39:G40"/>
    <mergeCell ref="H39:H40"/>
    <mergeCell ref="G41:G42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422" t="s">
        <v>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1:14" ht="13.5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4" ht="16.5" thickBot="1" thickTop="1">
      <c r="A8" s="392" t="s">
        <v>6</v>
      </c>
      <c r="B8" s="400" t="s">
        <v>7</v>
      </c>
      <c r="C8" s="380"/>
      <c r="D8" s="401"/>
      <c r="E8" s="400" t="s">
        <v>11</v>
      </c>
      <c r="F8" s="401"/>
      <c r="G8" s="428" t="s">
        <v>15</v>
      </c>
      <c r="H8" s="429"/>
      <c r="I8" s="429"/>
      <c r="J8" s="429"/>
      <c r="K8" s="429"/>
      <c r="L8" s="429"/>
      <c r="M8" s="429"/>
      <c r="N8" s="430"/>
    </row>
    <row r="9" spans="1:14" ht="13.5" thickTop="1">
      <c r="A9" s="393"/>
      <c r="B9" s="415" t="s">
        <v>8</v>
      </c>
      <c r="C9" s="395"/>
      <c r="D9" s="396" t="s">
        <v>9</v>
      </c>
      <c r="E9" s="471" t="s">
        <v>10</v>
      </c>
      <c r="F9" s="396" t="s">
        <v>9</v>
      </c>
      <c r="G9" s="384" t="s">
        <v>27</v>
      </c>
      <c r="H9" s="385"/>
      <c r="I9" s="398" t="s">
        <v>28</v>
      </c>
      <c r="J9" s="399"/>
      <c r="K9" s="398" t="s">
        <v>13</v>
      </c>
      <c r="L9" s="399"/>
      <c r="M9" s="398" t="s">
        <v>14</v>
      </c>
      <c r="N9" s="399"/>
    </row>
    <row r="10" spans="1:14" ht="15" thickBot="1">
      <c r="A10" s="394"/>
      <c r="B10" s="474"/>
      <c r="C10" s="410"/>
      <c r="D10" s="397"/>
      <c r="E10" s="472"/>
      <c r="F10" s="397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75" t="s">
        <v>16</v>
      </c>
      <c r="B11" s="92" t="s">
        <v>94</v>
      </c>
      <c r="C11" s="185">
        <v>5980</v>
      </c>
      <c r="D11" s="205">
        <f>(7.47+3.187+0.093+0.015)*1.075*1.2</f>
        <v>13.88685</v>
      </c>
      <c r="E11" s="398">
        <v>162</v>
      </c>
      <c r="F11" s="399">
        <v>22.54</v>
      </c>
      <c r="G11" s="25">
        <v>19574</v>
      </c>
      <c r="H11" s="218">
        <v>5.81</v>
      </c>
      <c r="I11" s="110"/>
      <c r="J11" s="112"/>
      <c r="K11" s="110"/>
      <c r="L11" s="112"/>
      <c r="M11" s="110"/>
      <c r="N11" s="112"/>
    </row>
    <row r="12" spans="1:14" ht="15.75" customHeight="1">
      <c r="A12" s="476"/>
      <c r="B12" s="95" t="s">
        <v>101</v>
      </c>
      <c r="C12" s="106">
        <v>0</v>
      </c>
      <c r="D12" s="206">
        <f>(4.78+0.797+0.093+0.015)*1.075*1.2</f>
        <v>7.333649999999999</v>
      </c>
      <c r="E12" s="473"/>
      <c r="F12" s="383"/>
      <c r="G12" s="479">
        <v>801.96</v>
      </c>
      <c r="H12" s="481">
        <v>47.23</v>
      </c>
      <c r="I12" s="84"/>
      <c r="J12" s="116"/>
      <c r="K12" s="84"/>
      <c r="L12" s="116"/>
      <c r="M12" s="84"/>
      <c r="N12" s="116"/>
    </row>
    <row r="13" spans="1:14" ht="15.75" customHeight="1" thickBot="1">
      <c r="A13" s="476"/>
      <c r="B13" s="95" t="s">
        <v>113</v>
      </c>
      <c r="C13" s="105">
        <v>17.25</v>
      </c>
      <c r="D13" s="206">
        <f>49.291*1.075*1.2</f>
        <v>63.58538999999999</v>
      </c>
      <c r="E13" s="473"/>
      <c r="F13" s="383"/>
      <c r="G13" s="480"/>
      <c r="H13" s="482"/>
      <c r="I13" s="160"/>
      <c r="J13" s="118"/>
      <c r="K13" s="160"/>
      <c r="L13" s="118"/>
      <c r="M13" s="160"/>
      <c r="N13" s="118"/>
    </row>
    <row r="14" spans="1:14" ht="15" customHeight="1" thickTop="1">
      <c r="A14" s="462" t="s">
        <v>17</v>
      </c>
      <c r="B14" s="92" t="s">
        <v>94</v>
      </c>
      <c r="C14" s="186">
        <v>5940</v>
      </c>
      <c r="D14" s="205">
        <f>(7.47+3.187+0.093+0.015)*1.075*1.2</f>
        <v>13.88685</v>
      </c>
      <c r="E14" s="366">
        <f>92+27</f>
        <v>119</v>
      </c>
      <c r="F14" s="461">
        <v>22.54</v>
      </c>
      <c r="G14" s="25">
        <v>17965</v>
      </c>
      <c r="H14" s="218">
        <v>5.81</v>
      </c>
      <c r="I14" s="7"/>
      <c r="J14" s="148"/>
      <c r="K14" s="110"/>
      <c r="L14" s="112"/>
      <c r="M14" s="110"/>
      <c r="N14" s="112"/>
    </row>
    <row r="15" spans="1:14" ht="15" customHeight="1">
      <c r="A15" s="462"/>
      <c r="B15" s="95" t="s">
        <v>101</v>
      </c>
      <c r="C15" s="106">
        <v>0</v>
      </c>
      <c r="D15" s="206">
        <f>(4.78+0.797+0.093+0.015)*1.075*1.2</f>
        <v>7.333649999999999</v>
      </c>
      <c r="E15" s="367"/>
      <c r="F15" s="461"/>
      <c r="G15" s="479">
        <v>801.96</v>
      </c>
      <c r="H15" s="481">
        <v>47.23</v>
      </c>
      <c r="I15" s="7"/>
      <c r="J15" s="148"/>
      <c r="K15" s="84"/>
      <c r="L15" s="116"/>
      <c r="M15" s="84"/>
      <c r="N15" s="116"/>
    </row>
    <row r="16" spans="1:14" ht="15" customHeight="1" thickBot="1">
      <c r="A16" s="462"/>
      <c r="B16" s="95" t="s">
        <v>113</v>
      </c>
      <c r="C16" s="105">
        <v>17.25</v>
      </c>
      <c r="D16" s="206">
        <f>49.291*1.075*1.2</f>
        <v>63.58538999999999</v>
      </c>
      <c r="E16" s="367"/>
      <c r="F16" s="461"/>
      <c r="G16" s="480"/>
      <c r="H16" s="482"/>
      <c r="I16" s="7"/>
      <c r="J16" s="148"/>
      <c r="K16" s="160"/>
      <c r="L16" s="118"/>
      <c r="M16" s="160"/>
      <c r="N16" s="118"/>
    </row>
    <row r="17" spans="1:14" ht="13.5" thickTop="1">
      <c r="A17" s="462" t="s">
        <v>18</v>
      </c>
      <c r="B17" s="92" t="s">
        <v>94</v>
      </c>
      <c r="C17" s="186">
        <v>0</v>
      </c>
      <c r="D17" s="205">
        <f>(7.47+3.187+0.093+0.015)*1.075*1.2</f>
        <v>13.88685</v>
      </c>
      <c r="E17" s="470">
        <f>95+25</f>
        <v>120</v>
      </c>
      <c r="F17" s="461">
        <v>22.54</v>
      </c>
      <c r="G17" s="25">
        <v>14694</v>
      </c>
      <c r="H17" s="218">
        <v>5.81</v>
      </c>
      <c r="I17" s="110"/>
      <c r="J17" s="112"/>
      <c r="K17" s="110"/>
      <c r="L17" s="112"/>
      <c r="M17" s="110"/>
      <c r="N17" s="112"/>
    </row>
    <row r="18" spans="1:14" ht="12.75">
      <c r="A18" s="462"/>
      <c r="B18" s="95" t="s">
        <v>101</v>
      </c>
      <c r="C18" s="106">
        <v>0</v>
      </c>
      <c r="D18" s="206">
        <f>(4.78+0.797+0.093+0.015)*1.075*1.2</f>
        <v>7.333649999999999</v>
      </c>
      <c r="E18" s="470"/>
      <c r="F18" s="461"/>
      <c r="G18" s="479">
        <v>801.96</v>
      </c>
      <c r="H18" s="481">
        <v>47.23</v>
      </c>
      <c r="I18" s="84"/>
      <c r="J18" s="116"/>
      <c r="K18" s="84"/>
      <c r="L18" s="116"/>
      <c r="M18" s="84"/>
      <c r="N18" s="116"/>
    </row>
    <row r="19" spans="1:14" ht="13.5" thickBot="1">
      <c r="A19" s="462"/>
      <c r="B19" s="95" t="s">
        <v>113</v>
      </c>
      <c r="C19" s="105">
        <v>17.25</v>
      </c>
      <c r="D19" s="206">
        <f>49.291*1.075*1.2</f>
        <v>63.58538999999999</v>
      </c>
      <c r="E19" s="470"/>
      <c r="F19" s="461"/>
      <c r="G19" s="480"/>
      <c r="H19" s="482"/>
      <c r="I19" s="160"/>
      <c r="J19" s="118"/>
      <c r="K19" s="160"/>
      <c r="L19" s="118"/>
      <c r="M19" s="160"/>
      <c r="N19" s="118"/>
    </row>
    <row r="20" spans="1:14" ht="13.5" thickTop="1">
      <c r="A20" s="459" t="s">
        <v>19</v>
      </c>
      <c r="B20" s="92" t="s">
        <v>94</v>
      </c>
      <c r="C20" s="186">
        <v>10320</v>
      </c>
      <c r="D20" s="205">
        <f>(7.47+3.187+0.093+0.015)*1.075*1.2</f>
        <v>13.88685</v>
      </c>
      <c r="E20" s="470">
        <v>0</v>
      </c>
      <c r="F20" s="461">
        <v>22.54</v>
      </c>
      <c r="G20" s="25">
        <v>14749</v>
      </c>
      <c r="H20" s="218">
        <v>5.81</v>
      </c>
      <c r="I20" s="7"/>
      <c r="J20" s="8"/>
      <c r="K20" s="7"/>
      <c r="L20" s="8"/>
      <c r="M20" s="7"/>
      <c r="N20" s="8"/>
    </row>
    <row r="21" spans="1:14" ht="12.75">
      <c r="A21" s="460"/>
      <c r="B21" s="95" t="s">
        <v>101</v>
      </c>
      <c r="C21" s="106">
        <v>0</v>
      </c>
      <c r="D21" s="206">
        <f>(4.78+0.797+0.093+0.015)*1.075*1.2</f>
        <v>7.333649999999999</v>
      </c>
      <c r="E21" s="470"/>
      <c r="F21" s="461"/>
      <c r="G21" s="479">
        <v>801.96</v>
      </c>
      <c r="H21" s="481">
        <v>47.23</v>
      </c>
      <c r="I21" s="7"/>
      <c r="J21" s="8"/>
      <c r="K21" s="7"/>
      <c r="L21" s="8"/>
      <c r="M21" s="7"/>
      <c r="N21" s="8"/>
    </row>
    <row r="22" spans="1:14" ht="13.5" thickBot="1">
      <c r="A22" s="460"/>
      <c r="B22" s="95" t="s">
        <v>113</v>
      </c>
      <c r="C22" s="105">
        <v>17.25</v>
      </c>
      <c r="D22" s="206">
        <f>49.291*1.075*1.2</f>
        <v>63.58538999999999</v>
      </c>
      <c r="E22" s="470"/>
      <c r="F22" s="461"/>
      <c r="G22" s="480"/>
      <c r="H22" s="482"/>
      <c r="I22" s="7"/>
      <c r="J22" s="8"/>
      <c r="K22" s="7"/>
      <c r="L22" s="8"/>
      <c r="M22" s="7"/>
      <c r="N22" s="8"/>
    </row>
    <row r="23" spans="1:14" ht="13.5" thickTop="1">
      <c r="A23" s="459" t="s">
        <v>20</v>
      </c>
      <c r="B23" s="92" t="s">
        <v>94</v>
      </c>
      <c r="C23" s="186">
        <v>5200</v>
      </c>
      <c r="D23" s="205">
        <f>(7.47+3.187+0.093+0.015)*1.075*1.2</f>
        <v>13.88685</v>
      </c>
      <c r="E23" s="470">
        <v>47</v>
      </c>
      <c r="F23" s="461">
        <v>22.54</v>
      </c>
      <c r="G23" s="25">
        <v>0</v>
      </c>
      <c r="H23" s="218">
        <v>5.81</v>
      </c>
      <c r="I23" s="14"/>
      <c r="J23" s="15"/>
      <c r="K23" s="14"/>
      <c r="L23" s="15"/>
      <c r="M23" s="14"/>
      <c r="N23" s="15"/>
    </row>
    <row r="24" spans="1:14" ht="12.75">
      <c r="A24" s="460"/>
      <c r="B24" s="95" t="s">
        <v>101</v>
      </c>
      <c r="C24" s="106">
        <v>0</v>
      </c>
      <c r="D24" s="206">
        <f>(4.78+0.797+0.093+0.015)*1.075*1.2</f>
        <v>7.333649999999999</v>
      </c>
      <c r="E24" s="470"/>
      <c r="F24" s="461"/>
      <c r="G24" s="479">
        <v>801.96</v>
      </c>
      <c r="H24" s="481">
        <v>47.23</v>
      </c>
      <c r="I24" s="7"/>
      <c r="J24" s="8"/>
      <c r="K24" s="7"/>
      <c r="L24" s="8"/>
      <c r="M24" s="7"/>
      <c r="N24" s="8"/>
    </row>
    <row r="25" spans="1:14" ht="13.5" thickBot="1">
      <c r="A25" s="460"/>
      <c r="B25" s="95" t="s">
        <v>113</v>
      </c>
      <c r="C25" s="105">
        <v>17.25</v>
      </c>
      <c r="D25" s="206">
        <f>49.291*1.075*1.2</f>
        <v>63.58538999999999</v>
      </c>
      <c r="E25" s="470"/>
      <c r="F25" s="461"/>
      <c r="G25" s="480"/>
      <c r="H25" s="482"/>
      <c r="I25" s="7"/>
      <c r="J25" s="8"/>
      <c r="K25" s="7"/>
      <c r="L25" s="8"/>
      <c r="M25" s="7"/>
      <c r="N25" s="8"/>
    </row>
    <row r="26" spans="1:14" ht="13.5" thickTop="1">
      <c r="A26" s="459" t="s">
        <v>68</v>
      </c>
      <c r="B26" s="92" t="s">
        <v>94</v>
      </c>
      <c r="C26" s="186"/>
      <c r="D26" s="205"/>
      <c r="E26" s="470"/>
      <c r="F26" s="461"/>
      <c r="G26" s="25"/>
      <c r="H26" s="218"/>
      <c r="I26" s="14"/>
      <c r="J26" s="15"/>
      <c r="K26" s="14"/>
      <c r="L26" s="15"/>
      <c r="M26" s="14"/>
      <c r="N26" s="15"/>
    </row>
    <row r="27" spans="1:14" ht="12.75">
      <c r="A27" s="460"/>
      <c r="B27" s="95" t="s">
        <v>101</v>
      </c>
      <c r="C27" s="106"/>
      <c r="D27" s="206"/>
      <c r="E27" s="470"/>
      <c r="F27" s="461"/>
      <c r="G27" s="479"/>
      <c r="H27" s="481"/>
      <c r="I27" s="7"/>
      <c r="J27" s="8"/>
      <c r="K27" s="7"/>
      <c r="L27" s="8"/>
      <c r="M27" s="7"/>
      <c r="N27" s="8"/>
    </row>
    <row r="28" spans="1:14" ht="13.5" thickBot="1">
      <c r="A28" s="460"/>
      <c r="B28" s="95" t="s">
        <v>113</v>
      </c>
      <c r="C28" s="105"/>
      <c r="D28" s="206"/>
      <c r="E28" s="470"/>
      <c r="F28" s="461"/>
      <c r="G28" s="480"/>
      <c r="H28" s="482"/>
      <c r="I28" s="7"/>
      <c r="J28" s="8"/>
      <c r="K28" s="7"/>
      <c r="L28" s="8"/>
      <c r="M28" s="7"/>
      <c r="N28" s="8"/>
    </row>
    <row r="29" spans="1:14" ht="13.5" thickTop="1">
      <c r="A29" s="459" t="s">
        <v>69</v>
      </c>
      <c r="B29" s="133" t="s">
        <v>94</v>
      </c>
      <c r="C29" s="140"/>
      <c r="D29" s="205"/>
      <c r="E29" s="477"/>
      <c r="F29" s="382"/>
      <c r="G29" s="25"/>
      <c r="H29" s="218"/>
      <c r="I29" s="14"/>
      <c r="J29" s="15"/>
      <c r="K29" s="14"/>
      <c r="L29" s="15"/>
      <c r="M29" s="14"/>
      <c r="N29" s="15"/>
    </row>
    <row r="30" spans="1:14" ht="12.75">
      <c r="A30" s="460"/>
      <c r="B30" s="134" t="s">
        <v>101</v>
      </c>
      <c r="C30" s="79"/>
      <c r="D30" s="206"/>
      <c r="E30" s="478"/>
      <c r="F30" s="483"/>
      <c r="G30" s="479"/>
      <c r="H30" s="481"/>
      <c r="I30" s="7"/>
      <c r="J30" s="8"/>
      <c r="K30" s="7"/>
      <c r="L30" s="8"/>
      <c r="M30" s="7"/>
      <c r="N30" s="8"/>
    </row>
    <row r="31" spans="1:14" ht="13.5" thickBot="1">
      <c r="A31" s="460"/>
      <c r="B31" s="134" t="s">
        <v>113</v>
      </c>
      <c r="C31" s="135"/>
      <c r="D31" s="206"/>
      <c r="E31" s="478"/>
      <c r="F31" s="483"/>
      <c r="G31" s="480"/>
      <c r="H31" s="482"/>
      <c r="I31" s="7"/>
      <c r="J31" s="8"/>
      <c r="K31" s="7"/>
      <c r="L31" s="8"/>
      <c r="M31" s="7"/>
      <c r="N31" s="8"/>
    </row>
    <row r="32" spans="1:14" ht="13.5" thickTop="1">
      <c r="A32" s="459" t="s">
        <v>22</v>
      </c>
      <c r="B32" s="133" t="s">
        <v>94</v>
      </c>
      <c r="C32" s="140"/>
      <c r="D32" s="205"/>
      <c r="E32" s="477"/>
      <c r="F32" s="382"/>
      <c r="G32" s="25"/>
      <c r="H32" s="218"/>
      <c r="I32" s="126"/>
      <c r="J32" s="136"/>
      <c r="K32" s="126"/>
      <c r="L32" s="136"/>
      <c r="M32" s="126"/>
      <c r="N32" s="136"/>
    </row>
    <row r="33" spans="1:14" ht="12.75" customHeight="1">
      <c r="A33" s="460"/>
      <c r="B33" s="134" t="s">
        <v>101</v>
      </c>
      <c r="C33" s="79"/>
      <c r="D33" s="206"/>
      <c r="E33" s="478"/>
      <c r="F33" s="483"/>
      <c r="G33" s="479"/>
      <c r="H33" s="481"/>
      <c r="I33" s="127"/>
      <c r="J33" s="137"/>
      <c r="K33" s="127"/>
      <c r="L33" s="137"/>
      <c r="M33" s="127"/>
      <c r="N33" s="137"/>
    </row>
    <row r="34" spans="1:14" ht="12.75" customHeight="1" thickBot="1">
      <c r="A34" s="460"/>
      <c r="B34" s="134" t="s">
        <v>113</v>
      </c>
      <c r="C34" s="135"/>
      <c r="D34" s="206"/>
      <c r="E34" s="478"/>
      <c r="F34" s="483"/>
      <c r="G34" s="480"/>
      <c r="H34" s="482"/>
      <c r="I34" s="128"/>
      <c r="J34" s="138"/>
      <c r="K34" s="128"/>
      <c r="L34" s="138"/>
      <c r="M34" s="128"/>
      <c r="N34" s="138"/>
    </row>
    <row r="35" spans="1:14" ht="12.75" customHeight="1" thickTop="1">
      <c r="A35" s="459" t="s">
        <v>23</v>
      </c>
      <c r="B35" s="92" t="s">
        <v>94</v>
      </c>
      <c r="C35" s="105"/>
      <c r="D35" s="205"/>
      <c r="E35" s="477"/>
      <c r="F35" s="382"/>
      <c r="G35" s="25"/>
      <c r="H35" s="218"/>
      <c r="I35" s="126"/>
      <c r="J35" s="136"/>
      <c r="K35" s="126"/>
      <c r="L35" s="136"/>
      <c r="M35" s="126"/>
      <c r="N35" s="136"/>
    </row>
    <row r="36" spans="1:14" ht="12.75" customHeight="1">
      <c r="A36" s="460"/>
      <c r="B36" s="95" t="s">
        <v>101</v>
      </c>
      <c r="C36" s="105"/>
      <c r="D36" s="206"/>
      <c r="E36" s="478"/>
      <c r="F36" s="483"/>
      <c r="G36" s="479"/>
      <c r="H36" s="481"/>
      <c r="I36" s="127"/>
      <c r="J36" s="137"/>
      <c r="K36" s="127"/>
      <c r="L36" s="137"/>
      <c r="M36" s="127"/>
      <c r="N36" s="137"/>
    </row>
    <row r="37" spans="1:14" ht="12.75" customHeight="1" thickBot="1">
      <c r="A37" s="460"/>
      <c r="B37" s="95" t="s">
        <v>113</v>
      </c>
      <c r="C37" s="105"/>
      <c r="D37" s="206"/>
      <c r="E37" s="478"/>
      <c r="F37" s="483"/>
      <c r="G37" s="480"/>
      <c r="H37" s="482"/>
      <c r="I37" s="128"/>
      <c r="J37" s="138"/>
      <c r="K37" s="128"/>
      <c r="L37" s="138"/>
      <c r="M37" s="128"/>
      <c r="N37" s="138"/>
    </row>
    <row r="38" spans="1:14" ht="13.5" thickTop="1">
      <c r="A38" s="459" t="s">
        <v>24</v>
      </c>
      <c r="B38" s="133" t="s">
        <v>94</v>
      </c>
      <c r="C38" s="126"/>
      <c r="D38" s="205"/>
      <c r="E38" s="406"/>
      <c r="F38" s="382"/>
      <c r="G38" s="25"/>
      <c r="H38" s="218"/>
      <c r="I38" s="126"/>
      <c r="J38" s="136"/>
      <c r="K38" s="126"/>
      <c r="L38" s="136"/>
      <c r="M38" s="126"/>
      <c r="N38" s="136"/>
    </row>
    <row r="39" spans="1:14" ht="15" customHeight="1">
      <c r="A39" s="460"/>
      <c r="B39" s="134" t="s">
        <v>101</v>
      </c>
      <c r="C39" s="127"/>
      <c r="D39" s="206"/>
      <c r="E39" s="469"/>
      <c r="F39" s="483"/>
      <c r="G39" s="479"/>
      <c r="H39" s="481"/>
      <c r="I39" s="127"/>
      <c r="J39" s="137"/>
      <c r="K39" s="127"/>
      <c r="L39" s="137"/>
      <c r="M39" s="127"/>
      <c r="N39" s="137"/>
    </row>
    <row r="40" spans="1:14" ht="15" customHeight="1" thickBot="1">
      <c r="A40" s="460"/>
      <c r="B40" s="134" t="s">
        <v>113</v>
      </c>
      <c r="C40" s="127"/>
      <c r="D40" s="206"/>
      <c r="E40" s="469"/>
      <c r="F40" s="483"/>
      <c r="G40" s="480"/>
      <c r="H40" s="482"/>
      <c r="I40" s="128"/>
      <c r="J40" s="138"/>
      <c r="K40" s="128"/>
      <c r="L40" s="138"/>
      <c r="M40" s="128"/>
      <c r="N40" s="138"/>
    </row>
    <row r="41" spans="1:14" ht="13.5" thickTop="1">
      <c r="A41" s="459" t="s">
        <v>25</v>
      </c>
      <c r="B41" s="133" t="s">
        <v>94</v>
      </c>
      <c r="C41" s="147"/>
      <c r="D41" s="290"/>
      <c r="E41" s="406"/>
      <c r="F41" s="382"/>
      <c r="G41" s="341"/>
      <c r="H41" s="218"/>
      <c r="I41" s="126"/>
      <c r="J41" s="136"/>
      <c r="K41" s="126"/>
      <c r="L41" s="136"/>
      <c r="M41" s="126"/>
      <c r="N41" s="136"/>
    </row>
    <row r="42" spans="1:14" ht="15" customHeight="1">
      <c r="A42" s="460"/>
      <c r="B42" s="134" t="s">
        <v>101</v>
      </c>
      <c r="C42" s="148"/>
      <c r="D42" s="291"/>
      <c r="E42" s="469"/>
      <c r="F42" s="483"/>
      <c r="G42" s="342"/>
      <c r="H42" s="481"/>
      <c r="I42" s="127"/>
      <c r="J42" s="137"/>
      <c r="K42" s="127"/>
      <c r="L42" s="137"/>
      <c r="M42" s="127"/>
      <c r="N42" s="137"/>
    </row>
    <row r="43" spans="1:14" ht="15" customHeight="1" thickBot="1">
      <c r="A43" s="460"/>
      <c r="B43" s="134" t="s">
        <v>113</v>
      </c>
      <c r="C43" s="276"/>
      <c r="D43" s="296"/>
      <c r="E43" s="469"/>
      <c r="F43" s="483"/>
      <c r="G43" s="219"/>
      <c r="H43" s="482"/>
      <c r="I43" s="128"/>
      <c r="J43" s="138"/>
      <c r="K43" s="128"/>
      <c r="L43" s="138"/>
      <c r="M43" s="128"/>
      <c r="N43" s="138"/>
    </row>
    <row r="44" spans="1:14" ht="12.75">
      <c r="A44" s="463" t="s">
        <v>26</v>
      </c>
      <c r="B44" s="133" t="s">
        <v>94</v>
      </c>
      <c r="C44" s="292"/>
      <c r="D44" s="293"/>
      <c r="E44" s="466"/>
      <c r="F44" s="484"/>
      <c r="G44" s="341"/>
      <c r="H44" s="343"/>
      <c r="I44" s="126"/>
      <c r="J44" s="136"/>
      <c r="K44" s="126"/>
      <c r="L44" s="136"/>
      <c r="M44" s="126"/>
      <c r="N44" s="136"/>
    </row>
    <row r="45" spans="1:14" ht="15" customHeight="1">
      <c r="A45" s="464"/>
      <c r="B45" s="134" t="s">
        <v>101</v>
      </c>
      <c r="C45" s="292"/>
      <c r="D45" s="293"/>
      <c r="E45" s="467"/>
      <c r="F45" s="485"/>
      <c r="G45" s="342"/>
      <c r="H45" s="344"/>
      <c r="I45" s="127"/>
      <c r="J45" s="137"/>
      <c r="K45" s="127"/>
      <c r="L45" s="137"/>
      <c r="M45" s="127"/>
      <c r="N45" s="137"/>
    </row>
    <row r="46" spans="1:14" ht="15" customHeight="1" thickBot="1">
      <c r="A46" s="465"/>
      <c r="B46" s="212" t="s">
        <v>113</v>
      </c>
      <c r="C46" s="294"/>
      <c r="D46" s="295"/>
      <c r="E46" s="468"/>
      <c r="F46" s="486"/>
      <c r="G46" s="219"/>
      <c r="H46" s="220"/>
      <c r="I46" s="128"/>
      <c r="J46" s="138"/>
      <c r="K46" s="128"/>
      <c r="L46" s="138"/>
      <c r="M46" s="128"/>
      <c r="N46" s="138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419" t="s">
        <v>32</v>
      </c>
      <c r="B48" s="419"/>
      <c r="C48" s="419"/>
      <c r="D48" s="42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19" t="s">
        <v>35</v>
      </c>
      <c r="C50" s="419"/>
      <c r="D50" s="419"/>
      <c r="E50" s="4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19" t="s">
        <v>34</v>
      </c>
      <c r="C51" s="419"/>
      <c r="D51" s="4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sheetProtection/>
  <mergeCells count="76">
    <mergeCell ref="H33:H34"/>
    <mergeCell ref="G24:G25"/>
    <mergeCell ref="G27:G28"/>
    <mergeCell ref="H27:H28"/>
    <mergeCell ref="G30:G31"/>
    <mergeCell ref="H30:H31"/>
    <mergeCell ref="H24:H25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G36:G37"/>
    <mergeCell ref="H36:H37"/>
    <mergeCell ref="F26:F28"/>
    <mergeCell ref="B50:E50"/>
    <mergeCell ref="F38:F40"/>
    <mergeCell ref="F29:F31"/>
    <mergeCell ref="F35:F37"/>
    <mergeCell ref="F32:F34"/>
    <mergeCell ref="F44:F46"/>
    <mergeCell ref="F41:F43"/>
    <mergeCell ref="G44:G45"/>
    <mergeCell ref="H44:H45"/>
    <mergeCell ref="G41:G42"/>
    <mergeCell ref="G39:G40"/>
    <mergeCell ref="H39:H40"/>
    <mergeCell ref="H42:H43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A6:N7"/>
    <mergeCell ref="A8:A10"/>
    <mergeCell ref="B8:D8"/>
    <mergeCell ref="E8:F8"/>
    <mergeCell ref="G8:N8"/>
    <mergeCell ref="D9:D10"/>
    <mergeCell ref="M9:N9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E17:E19"/>
    <mergeCell ref="F17:F19"/>
    <mergeCell ref="E9:E10"/>
    <mergeCell ref="F9:F10"/>
    <mergeCell ref="E11:E13"/>
    <mergeCell ref="E14:E16"/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422" t="s">
        <v>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1:14" ht="13.5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4" ht="16.5" thickBot="1" thickTop="1">
      <c r="A8" s="392" t="s">
        <v>6</v>
      </c>
      <c r="B8" s="400" t="s">
        <v>7</v>
      </c>
      <c r="C8" s="380"/>
      <c r="D8" s="401"/>
      <c r="E8" s="400" t="s">
        <v>11</v>
      </c>
      <c r="F8" s="401"/>
      <c r="G8" s="428" t="s">
        <v>15</v>
      </c>
      <c r="H8" s="429"/>
      <c r="I8" s="429"/>
      <c r="J8" s="429"/>
      <c r="K8" s="429"/>
      <c r="L8" s="429"/>
      <c r="M8" s="429"/>
      <c r="N8" s="430"/>
    </row>
    <row r="9" spans="1:14" ht="13.5" thickTop="1">
      <c r="A9" s="393"/>
      <c r="B9" s="415" t="s">
        <v>8</v>
      </c>
      <c r="C9" s="395"/>
      <c r="D9" s="396" t="s">
        <v>9</v>
      </c>
      <c r="E9" s="471" t="s">
        <v>10</v>
      </c>
      <c r="F9" s="396" t="s">
        <v>9</v>
      </c>
      <c r="G9" s="384" t="s">
        <v>27</v>
      </c>
      <c r="H9" s="385"/>
      <c r="I9" s="398" t="s">
        <v>28</v>
      </c>
      <c r="J9" s="399"/>
      <c r="K9" s="398" t="s">
        <v>13</v>
      </c>
      <c r="L9" s="399"/>
      <c r="M9" s="398" t="s">
        <v>14</v>
      </c>
      <c r="N9" s="399"/>
    </row>
    <row r="10" spans="1:14" ht="15" thickBot="1">
      <c r="A10" s="394"/>
      <c r="B10" s="417"/>
      <c r="C10" s="469"/>
      <c r="D10" s="483"/>
      <c r="E10" s="472"/>
      <c r="F10" s="39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02" t="s">
        <v>16</v>
      </c>
      <c r="B11" s="303" t="s">
        <v>94</v>
      </c>
      <c r="C11" s="225">
        <v>1820</v>
      </c>
      <c r="D11" s="226">
        <f>(6.86+2.789+0.093+0.015)*1.075*1.2</f>
        <v>12.58653</v>
      </c>
      <c r="E11" s="493">
        <v>37</v>
      </c>
      <c r="F11" s="494">
        <v>22.54</v>
      </c>
      <c r="G11" s="232">
        <v>35214</v>
      </c>
      <c r="H11" s="227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12"/>
      <c r="B12" s="93" t="s">
        <v>111</v>
      </c>
      <c r="C12" s="228">
        <v>17.25</v>
      </c>
      <c r="D12" s="229">
        <f>49.291*1.075*1.2</f>
        <v>63.58538999999999</v>
      </c>
      <c r="E12" s="414"/>
      <c r="F12" s="490"/>
      <c r="G12" s="231">
        <v>846.5</v>
      </c>
      <c r="H12" s="230">
        <v>47.23</v>
      </c>
      <c r="I12" s="7"/>
      <c r="J12" s="8"/>
      <c r="K12" s="7"/>
      <c r="L12" s="8"/>
      <c r="M12" s="7"/>
      <c r="N12" s="8"/>
    </row>
    <row r="13" spans="1:14" ht="15" customHeight="1">
      <c r="A13" s="408" t="s">
        <v>17</v>
      </c>
      <c r="B13" s="92" t="s">
        <v>94</v>
      </c>
      <c r="C13" s="123">
        <v>1620</v>
      </c>
      <c r="D13" s="226">
        <v>12.587</v>
      </c>
      <c r="E13" s="413">
        <f>34+1</f>
        <v>35</v>
      </c>
      <c r="F13" s="491">
        <v>22.54</v>
      </c>
      <c r="G13" s="232">
        <v>30761</v>
      </c>
      <c r="H13" s="227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412"/>
      <c r="B14" s="93" t="s">
        <v>111</v>
      </c>
      <c r="C14" s="228">
        <v>17.25</v>
      </c>
      <c r="D14" s="229">
        <v>63.585</v>
      </c>
      <c r="E14" s="414"/>
      <c r="F14" s="492"/>
      <c r="G14" s="231">
        <v>846.5</v>
      </c>
      <c r="H14" s="230">
        <v>47.23</v>
      </c>
      <c r="I14" s="21"/>
      <c r="J14" s="22"/>
      <c r="K14" s="21"/>
      <c r="L14" s="22"/>
      <c r="M14" s="21"/>
      <c r="N14" s="22"/>
    </row>
    <row r="15" spans="1:14" ht="15" customHeight="1">
      <c r="A15" s="408" t="s">
        <v>18</v>
      </c>
      <c r="B15" s="92" t="s">
        <v>94</v>
      </c>
      <c r="C15" s="123">
        <v>0</v>
      </c>
      <c r="D15" s="226">
        <v>12.587</v>
      </c>
      <c r="E15" s="413">
        <v>30</v>
      </c>
      <c r="F15" s="491">
        <v>22.54</v>
      </c>
      <c r="G15" s="232">
        <v>25433</v>
      </c>
      <c r="H15" s="227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412"/>
      <c r="B16" s="93" t="s">
        <v>111</v>
      </c>
      <c r="C16" s="228">
        <v>17.25</v>
      </c>
      <c r="D16" s="229">
        <v>63.585</v>
      </c>
      <c r="E16" s="414"/>
      <c r="F16" s="492"/>
      <c r="G16" s="231">
        <v>846.5</v>
      </c>
      <c r="H16" s="230">
        <v>47.23</v>
      </c>
      <c r="I16" s="21"/>
      <c r="J16" s="22"/>
      <c r="K16" s="21"/>
      <c r="L16" s="22"/>
      <c r="M16" s="21"/>
      <c r="N16" s="22"/>
    </row>
    <row r="17" spans="1:14" ht="15" customHeight="1">
      <c r="A17" s="408" t="s">
        <v>19</v>
      </c>
      <c r="B17" s="92" t="s">
        <v>94</v>
      </c>
      <c r="C17" s="123">
        <v>1620</v>
      </c>
      <c r="D17" s="226">
        <v>12.587</v>
      </c>
      <c r="E17" s="413">
        <v>24</v>
      </c>
      <c r="F17" s="491">
        <v>22.54</v>
      </c>
      <c r="G17" s="232">
        <v>25849</v>
      </c>
      <c r="H17" s="227">
        <v>5.81</v>
      </c>
      <c r="I17" s="14"/>
      <c r="J17" s="15"/>
      <c r="K17" s="14"/>
      <c r="L17" s="15"/>
      <c r="M17" s="14"/>
      <c r="N17" s="15"/>
    </row>
    <row r="18" spans="1:14" ht="13.5" thickBot="1">
      <c r="A18" s="412"/>
      <c r="B18" s="93" t="s">
        <v>111</v>
      </c>
      <c r="C18" s="228">
        <v>17.25</v>
      </c>
      <c r="D18" s="229">
        <v>63.585</v>
      </c>
      <c r="E18" s="414"/>
      <c r="F18" s="492"/>
      <c r="G18" s="231">
        <v>846.5</v>
      </c>
      <c r="H18" s="230">
        <v>47.23</v>
      </c>
      <c r="I18" s="21"/>
      <c r="J18" s="22"/>
      <c r="K18" s="21"/>
      <c r="L18" s="22"/>
      <c r="M18" s="21"/>
      <c r="N18" s="22"/>
    </row>
    <row r="19" spans="1:14" ht="12.75">
      <c r="A19" s="408" t="s">
        <v>20</v>
      </c>
      <c r="B19" s="92" t="s">
        <v>94</v>
      </c>
      <c r="C19" s="123">
        <v>600</v>
      </c>
      <c r="D19" s="226">
        <v>12.587</v>
      </c>
      <c r="E19" s="413">
        <v>11</v>
      </c>
      <c r="F19" s="491">
        <v>22.54</v>
      </c>
      <c r="G19" s="232">
        <v>0</v>
      </c>
      <c r="H19" s="227">
        <v>5.81</v>
      </c>
      <c r="I19" s="14"/>
      <c r="J19" s="15"/>
      <c r="K19" s="14"/>
      <c r="L19" s="15"/>
      <c r="M19" s="14"/>
      <c r="N19" s="15"/>
    </row>
    <row r="20" spans="1:14" ht="13.5" thickBot="1">
      <c r="A20" s="412"/>
      <c r="B20" s="93" t="s">
        <v>111</v>
      </c>
      <c r="C20" s="228">
        <v>17.25</v>
      </c>
      <c r="D20" s="229">
        <v>63.585</v>
      </c>
      <c r="E20" s="414"/>
      <c r="F20" s="492"/>
      <c r="G20" s="231">
        <v>846.5</v>
      </c>
      <c r="H20" s="230">
        <v>47.23</v>
      </c>
      <c r="I20" s="21"/>
      <c r="J20" s="22"/>
      <c r="K20" s="21"/>
      <c r="L20" s="22"/>
      <c r="M20" s="21"/>
      <c r="N20" s="22"/>
    </row>
    <row r="21" spans="1:14" ht="12.75">
      <c r="A21" s="408" t="s">
        <v>68</v>
      </c>
      <c r="B21" s="92" t="s">
        <v>94</v>
      </c>
      <c r="C21" s="123"/>
      <c r="D21" s="226"/>
      <c r="E21" s="413"/>
      <c r="F21" s="491"/>
      <c r="G21" s="232"/>
      <c r="H21" s="227"/>
      <c r="I21" s="14"/>
      <c r="J21" s="15"/>
      <c r="K21" s="14"/>
      <c r="L21" s="15"/>
      <c r="M21" s="14"/>
      <c r="N21" s="15"/>
    </row>
    <row r="22" spans="1:14" ht="13.5" thickBot="1">
      <c r="A22" s="412"/>
      <c r="B22" s="93" t="s">
        <v>111</v>
      </c>
      <c r="C22" s="228"/>
      <c r="D22" s="229"/>
      <c r="E22" s="414"/>
      <c r="F22" s="492"/>
      <c r="G22" s="231"/>
      <c r="H22" s="230"/>
      <c r="I22" s="21"/>
      <c r="J22" s="22"/>
      <c r="K22" s="21"/>
      <c r="L22" s="22"/>
      <c r="M22" s="21"/>
      <c r="N22" s="22"/>
    </row>
    <row r="23" spans="1:14" ht="12.75">
      <c r="A23" s="408" t="s">
        <v>69</v>
      </c>
      <c r="B23" s="92" t="s">
        <v>94</v>
      </c>
      <c r="C23" s="122"/>
      <c r="D23" s="226"/>
      <c r="E23" s="413"/>
      <c r="F23" s="488"/>
      <c r="G23" s="232"/>
      <c r="H23" s="227"/>
      <c r="I23" s="14"/>
      <c r="J23" s="15"/>
      <c r="K23" s="14"/>
      <c r="L23" s="15"/>
      <c r="M23" s="14"/>
      <c r="N23" s="15"/>
    </row>
    <row r="24" spans="1:14" ht="13.5" thickBot="1">
      <c r="A24" s="412"/>
      <c r="B24" s="93" t="s">
        <v>111</v>
      </c>
      <c r="C24" s="228"/>
      <c r="D24" s="229"/>
      <c r="E24" s="414"/>
      <c r="F24" s="490"/>
      <c r="G24" s="231"/>
      <c r="H24" s="230"/>
      <c r="I24" s="21"/>
      <c r="J24" s="22"/>
      <c r="K24" s="21"/>
      <c r="L24" s="22"/>
      <c r="M24" s="21"/>
      <c r="N24" s="22"/>
    </row>
    <row r="25" spans="1:14" ht="15.75" customHeight="1">
      <c r="A25" s="408" t="s">
        <v>22</v>
      </c>
      <c r="B25" s="92" t="s">
        <v>94</v>
      </c>
      <c r="C25" s="122"/>
      <c r="D25" s="226"/>
      <c r="E25" s="413"/>
      <c r="F25" s="488"/>
      <c r="G25" s="232"/>
      <c r="H25" s="227"/>
      <c r="I25" s="21"/>
      <c r="J25" s="22"/>
      <c r="K25" s="21"/>
      <c r="L25" s="22"/>
      <c r="M25" s="21"/>
      <c r="N25" s="22"/>
    </row>
    <row r="26" spans="1:14" ht="15" customHeight="1" thickBot="1">
      <c r="A26" s="412"/>
      <c r="B26" s="93" t="s">
        <v>111</v>
      </c>
      <c r="C26" s="228"/>
      <c r="D26" s="229"/>
      <c r="E26" s="414"/>
      <c r="F26" s="490"/>
      <c r="G26" s="231"/>
      <c r="H26" s="230"/>
      <c r="I26" s="4"/>
      <c r="J26" s="5"/>
      <c r="K26" s="4"/>
      <c r="L26" s="5"/>
      <c r="M26" s="4"/>
      <c r="N26" s="5"/>
    </row>
    <row r="27" spans="1:14" ht="12.75">
      <c r="A27" s="408" t="s">
        <v>23</v>
      </c>
      <c r="B27" s="92" t="s">
        <v>94</v>
      </c>
      <c r="C27" s="122"/>
      <c r="D27" s="273"/>
      <c r="E27" s="413"/>
      <c r="F27" s="488"/>
      <c r="G27" s="232"/>
      <c r="H27" s="227"/>
      <c r="I27" s="4"/>
      <c r="J27" s="5"/>
      <c r="K27" s="4"/>
      <c r="L27" s="5"/>
      <c r="M27" s="4"/>
      <c r="N27" s="5"/>
    </row>
    <row r="28" spans="1:14" ht="13.5" thickBot="1">
      <c r="A28" s="412"/>
      <c r="B28" s="93" t="s">
        <v>111</v>
      </c>
      <c r="C28" s="228"/>
      <c r="D28" s="229"/>
      <c r="E28" s="414"/>
      <c r="F28" s="490"/>
      <c r="G28" s="231"/>
      <c r="H28" s="230"/>
      <c r="I28" s="4"/>
      <c r="J28" s="5"/>
      <c r="K28" s="4"/>
      <c r="L28" s="5"/>
      <c r="M28" s="4"/>
      <c r="N28" s="5"/>
    </row>
    <row r="29" spans="1:14" ht="12.75">
      <c r="A29" s="408" t="s">
        <v>24</v>
      </c>
      <c r="B29" s="92" t="s">
        <v>94</v>
      </c>
      <c r="C29" s="122"/>
      <c r="D29" s="273"/>
      <c r="E29" s="413"/>
      <c r="F29" s="488"/>
      <c r="G29" s="232"/>
      <c r="H29" s="227"/>
      <c r="I29" s="4"/>
      <c r="J29" s="5"/>
      <c r="K29" s="4"/>
      <c r="L29" s="5"/>
      <c r="M29" s="4"/>
      <c r="N29" s="5"/>
    </row>
    <row r="30" spans="1:14" ht="13.5" thickBot="1">
      <c r="A30" s="412"/>
      <c r="B30" s="93" t="s">
        <v>111</v>
      </c>
      <c r="C30" s="228"/>
      <c r="D30" s="229"/>
      <c r="E30" s="414"/>
      <c r="F30" s="490"/>
      <c r="G30" s="231"/>
      <c r="H30" s="230"/>
      <c r="I30" s="4"/>
      <c r="J30" s="5"/>
      <c r="K30" s="4"/>
      <c r="L30" s="5"/>
      <c r="M30" s="4"/>
      <c r="N30" s="5"/>
    </row>
    <row r="31" spans="1:14" ht="12.75">
      <c r="A31" s="408" t="s">
        <v>25</v>
      </c>
      <c r="B31" s="92" t="s">
        <v>94</v>
      </c>
      <c r="C31" s="122"/>
      <c r="D31" s="273"/>
      <c r="E31" s="413"/>
      <c r="F31" s="488"/>
      <c r="G31" s="232"/>
      <c r="H31" s="227"/>
      <c r="I31" s="4"/>
      <c r="J31" s="5"/>
      <c r="K31" s="4"/>
      <c r="L31" s="5"/>
      <c r="M31" s="4"/>
      <c r="N31" s="5"/>
    </row>
    <row r="32" spans="1:14" ht="13.5" thickBot="1">
      <c r="A32" s="412"/>
      <c r="B32" s="93" t="s">
        <v>111</v>
      </c>
      <c r="C32" s="228"/>
      <c r="D32" s="229"/>
      <c r="E32" s="414"/>
      <c r="F32" s="490"/>
      <c r="G32" s="231"/>
      <c r="H32" s="230"/>
      <c r="I32" s="4"/>
      <c r="J32" s="5"/>
      <c r="K32" s="4"/>
      <c r="L32" s="5"/>
      <c r="M32" s="4"/>
      <c r="N32" s="5"/>
    </row>
    <row r="33" spans="1:14" ht="12.75">
      <c r="A33" s="408" t="s">
        <v>26</v>
      </c>
      <c r="B33" s="92" t="s">
        <v>94</v>
      </c>
      <c r="C33" s="122"/>
      <c r="D33" s="273"/>
      <c r="E33" s="413"/>
      <c r="F33" s="488"/>
      <c r="G33" s="232"/>
      <c r="H33" s="227"/>
      <c r="I33" s="14"/>
      <c r="J33" s="15"/>
      <c r="K33" s="14"/>
      <c r="L33" s="15"/>
      <c r="M33" s="14"/>
      <c r="N33" s="15"/>
    </row>
    <row r="34" spans="1:14" ht="13.5" thickBot="1">
      <c r="A34" s="409"/>
      <c r="B34" s="93" t="s">
        <v>111</v>
      </c>
      <c r="C34" s="233"/>
      <c r="D34" s="229"/>
      <c r="E34" s="487"/>
      <c r="F34" s="489"/>
      <c r="G34" s="231"/>
      <c r="H34" s="230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419" t="s">
        <v>32</v>
      </c>
      <c r="B36" s="419"/>
      <c r="C36" s="419"/>
      <c r="D36" s="420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419" t="s">
        <v>35</v>
      </c>
      <c r="C38" s="419"/>
      <c r="D38" s="419"/>
      <c r="E38" s="420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419" t="s">
        <v>34</v>
      </c>
      <c r="C39" s="419"/>
      <c r="D39" s="419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sheetProtection/>
  <mergeCells count="52"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11:A12"/>
    <mergeCell ref="A13:A14"/>
    <mergeCell ref="E11:E12"/>
    <mergeCell ref="F11:F12"/>
    <mergeCell ref="E13:E14"/>
    <mergeCell ref="F13:F14"/>
    <mergeCell ref="F15:F16"/>
    <mergeCell ref="A21:A22"/>
    <mergeCell ref="F23:F24"/>
    <mergeCell ref="A19:A20"/>
    <mergeCell ref="A15:A16"/>
    <mergeCell ref="E15:E16"/>
    <mergeCell ref="A29:A30"/>
    <mergeCell ref="E29:E30"/>
    <mergeCell ref="F25:F26"/>
    <mergeCell ref="E23:E24"/>
    <mergeCell ref="F29:F30"/>
    <mergeCell ref="A27:A28"/>
    <mergeCell ref="A33:A34"/>
    <mergeCell ref="E33:E34"/>
    <mergeCell ref="F33:F34"/>
    <mergeCell ref="A31:A32"/>
    <mergeCell ref="E31:E3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98" t="s">
        <v>29</v>
      </c>
      <c r="J1" s="498"/>
      <c r="K1" s="498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98" t="s">
        <v>2</v>
      </c>
      <c r="J2" s="498"/>
      <c r="K2" s="498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98" t="s">
        <v>3</v>
      </c>
      <c r="J3" s="498"/>
      <c r="K3" s="498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422" t="s">
        <v>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1:14" ht="13.5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4" ht="16.5" thickBot="1" thickTop="1">
      <c r="A8" s="392" t="s">
        <v>6</v>
      </c>
      <c r="B8" s="400" t="s">
        <v>7</v>
      </c>
      <c r="C8" s="380"/>
      <c r="D8" s="401"/>
      <c r="E8" s="400" t="s">
        <v>11</v>
      </c>
      <c r="F8" s="401"/>
      <c r="G8" s="428" t="s">
        <v>15</v>
      </c>
      <c r="H8" s="429"/>
      <c r="I8" s="429"/>
      <c r="J8" s="429"/>
      <c r="K8" s="429"/>
      <c r="L8" s="429"/>
      <c r="M8" s="429"/>
      <c r="N8" s="430"/>
    </row>
    <row r="9" spans="1:14" ht="13.5" thickTop="1">
      <c r="A9" s="393"/>
      <c r="B9" s="415" t="s">
        <v>8</v>
      </c>
      <c r="C9" s="395"/>
      <c r="D9" s="396" t="s">
        <v>9</v>
      </c>
      <c r="E9" s="471" t="s">
        <v>10</v>
      </c>
      <c r="F9" s="396" t="s">
        <v>9</v>
      </c>
      <c r="G9" s="384" t="s">
        <v>27</v>
      </c>
      <c r="H9" s="385"/>
      <c r="I9" s="398" t="s">
        <v>28</v>
      </c>
      <c r="J9" s="399"/>
      <c r="K9" s="398" t="s">
        <v>13</v>
      </c>
      <c r="L9" s="399"/>
      <c r="M9" s="398" t="s">
        <v>14</v>
      </c>
      <c r="N9" s="399"/>
    </row>
    <row r="10" spans="1:14" ht="15" thickBot="1">
      <c r="A10" s="394"/>
      <c r="B10" s="474"/>
      <c r="C10" s="410"/>
      <c r="D10" s="397"/>
      <c r="E10" s="472"/>
      <c r="F10" s="39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7" t="s">
        <v>16</v>
      </c>
      <c r="B11" s="92" t="s">
        <v>94</v>
      </c>
      <c r="C11" s="185">
        <v>2700</v>
      </c>
      <c r="D11" s="238">
        <f>(7.47+3.187+0.093+0.015)*1.075*1.2</f>
        <v>13.88685</v>
      </c>
      <c r="E11" s="471">
        <v>261</v>
      </c>
      <c r="F11" s="396">
        <v>22.54</v>
      </c>
      <c r="G11" s="25">
        <v>36930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60"/>
      <c r="B12" s="95" t="s">
        <v>101</v>
      </c>
      <c r="C12" s="105">
        <v>0</v>
      </c>
      <c r="D12" s="239">
        <f>(4.78+0.797+0.093+0.015)*1.075*1.2</f>
        <v>7.333649999999999</v>
      </c>
      <c r="E12" s="478"/>
      <c r="F12" s="483"/>
      <c r="G12" s="479">
        <v>717.85</v>
      </c>
      <c r="H12" s="483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60"/>
      <c r="B13" s="95" t="s">
        <v>113</v>
      </c>
      <c r="C13" s="105">
        <v>17.25</v>
      </c>
      <c r="D13" s="135">
        <f>49.291*1.075*1.2</f>
        <v>63.58538999999999</v>
      </c>
      <c r="E13" s="478"/>
      <c r="F13" s="483"/>
      <c r="G13" s="480"/>
      <c r="H13" s="383"/>
      <c r="I13" s="7"/>
      <c r="J13" s="8"/>
      <c r="K13" s="7"/>
      <c r="L13" s="8"/>
      <c r="M13" s="7"/>
      <c r="N13" s="8"/>
    </row>
    <row r="14" spans="1:14" ht="15.75" customHeight="1">
      <c r="A14" s="459" t="s">
        <v>17</v>
      </c>
      <c r="B14" s="92" t="s">
        <v>94</v>
      </c>
      <c r="C14" s="186">
        <v>2040</v>
      </c>
      <c r="D14" s="238">
        <f>(7.47+3.187+0.093+0.015)*1.075*1.2</f>
        <v>13.88685</v>
      </c>
      <c r="E14" s="477">
        <v>252</v>
      </c>
      <c r="F14" s="495">
        <v>22.54</v>
      </c>
      <c r="G14" s="25">
        <v>35760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60"/>
      <c r="B15" s="95" t="s">
        <v>101</v>
      </c>
      <c r="C15" s="105">
        <v>0</v>
      </c>
      <c r="D15" s="239">
        <f>(4.78+0.797+0.093+0.015)*1.075*1.2</f>
        <v>7.333649999999999</v>
      </c>
      <c r="E15" s="478"/>
      <c r="F15" s="496"/>
      <c r="G15" s="479">
        <v>717.85</v>
      </c>
      <c r="H15" s="483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60"/>
      <c r="B16" s="95" t="s">
        <v>113</v>
      </c>
      <c r="C16" s="105">
        <v>17.25</v>
      </c>
      <c r="D16" s="135">
        <f>49.291*1.075*1.2</f>
        <v>63.58538999999999</v>
      </c>
      <c r="E16" s="478"/>
      <c r="F16" s="496"/>
      <c r="G16" s="480"/>
      <c r="H16" s="383"/>
      <c r="I16" s="7"/>
      <c r="J16" s="8"/>
      <c r="K16" s="7"/>
      <c r="L16" s="8"/>
      <c r="M16" s="7"/>
      <c r="N16" s="8"/>
    </row>
    <row r="17" spans="1:14" ht="15.75" customHeight="1">
      <c r="A17" s="459" t="s">
        <v>18</v>
      </c>
      <c r="B17" s="92" t="s">
        <v>94</v>
      </c>
      <c r="C17" s="186">
        <v>1890</v>
      </c>
      <c r="D17" s="238">
        <f>(7.47+3.187+0.093+0.015)*1.075*1.2</f>
        <v>13.88685</v>
      </c>
      <c r="E17" s="477">
        <v>200</v>
      </c>
      <c r="F17" s="495">
        <v>22.54</v>
      </c>
      <c r="G17" s="25">
        <v>30010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460"/>
      <c r="B18" s="95" t="s">
        <v>101</v>
      </c>
      <c r="C18" s="105">
        <v>0</v>
      </c>
      <c r="D18" s="239">
        <f>(4.78+0.797+0.093+0.015)*1.075*1.2</f>
        <v>7.333649999999999</v>
      </c>
      <c r="E18" s="478"/>
      <c r="F18" s="496"/>
      <c r="G18" s="479">
        <v>717.85</v>
      </c>
      <c r="H18" s="483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460"/>
      <c r="B19" s="95" t="s">
        <v>113</v>
      </c>
      <c r="C19" s="105">
        <v>17.25</v>
      </c>
      <c r="D19" s="135">
        <f>49.291*1.075*1.2</f>
        <v>63.58538999999999</v>
      </c>
      <c r="E19" s="478"/>
      <c r="F19" s="496"/>
      <c r="G19" s="480"/>
      <c r="H19" s="383"/>
      <c r="I19" s="7"/>
      <c r="J19" s="8"/>
      <c r="K19" s="7"/>
      <c r="L19" s="8"/>
      <c r="M19" s="7"/>
      <c r="N19" s="8"/>
    </row>
    <row r="20" spans="1:14" ht="15" customHeight="1">
      <c r="A20" s="459" t="s">
        <v>19</v>
      </c>
      <c r="B20" s="92" t="s">
        <v>94</v>
      </c>
      <c r="C20" s="186">
        <v>0</v>
      </c>
      <c r="D20" s="238">
        <f>(7.47+3.187+0.093+0.015)*1.075*1.2</f>
        <v>13.88685</v>
      </c>
      <c r="E20" s="477">
        <v>133</v>
      </c>
      <c r="F20" s="495">
        <v>22.54</v>
      </c>
      <c r="G20" s="25">
        <v>29340</v>
      </c>
      <c r="H20" s="15">
        <v>5.81</v>
      </c>
      <c r="I20" s="14"/>
      <c r="J20" s="15"/>
      <c r="K20" s="14"/>
      <c r="L20" s="15"/>
      <c r="M20" s="14"/>
      <c r="N20" s="15"/>
    </row>
    <row r="21" spans="1:14" ht="15" customHeight="1">
      <c r="A21" s="460"/>
      <c r="B21" s="95" t="s">
        <v>101</v>
      </c>
      <c r="C21" s="105">
        <v>0</v>
      </c>
      <c r="D21" s="239">
        <f>(4.78+0.797+0.093+0.015)*1.075*1.2</f>
        <v>7.333649999999999</v>
      </c>
      <c r="E21" s="478"/>
      <c r="F21" s="496"/>
      <c r="G21" s="479">
        <v>717.85</v>
      </c>
      <c r="H21" s="483">
        <v>47.23</v>
      </c>
      <c r="I21" s="7"/>
      <c r="J21" s="8"/>
      <c r="K21" s="7"/>
      <c r="L21" s="8"/>
      <c r="M21" s="7"/>
      <c r="N21" s="8"/>
    </row>
    <row r="22" spans="1:14" ht="15" customHeight="1" thickBot="1">
      <c r="A22" s="460"/>
      <c r="B22" s="95" t="s">
        <v>113</v>
      </c>
      <c r="C22" s="105">
        <v>17.25</v>
      </c>
      <c r="D22" s="135">
        <f>49.291*1.075*1.2</f>
        <v>63.58538999999999</v>
      </c>
      <c r="E22" s="478"/>
      <c r="F22" s="496"/>
      <c r="G22" s="480"/>
      <c r="H22" s="383"/>
      <c r="I22" s="7"/>
      <c r="J22" s="8"/>
      <c r="K22" s="7"/>
      <c r="L22" s="8"/>
      <c r="M22" s="7"/>
      <c r="N22" s="8"/>
    </row>
    <row r="23" spans="1:14" ht="12.75">
      <c r="A23" s="459" t="s">
        <v>20</v>
      </c>
      <c r="B23" s="92" t="s">
        <v>94</v>
      </c>
      <c r="C23" s="186">
        <v>2220</v>
      </c>
      <c r="D23" s="238">
        <f>(7.47+3.187+0.093+0.015)*1.075*1.2</f>
        <v>13.88685</v>
      </c>
      <c r="E23" s="477">
        <v>174</v>
      </c>
      <c r="F23" s="495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60"/>
      <c r="B24" s="95" t="s">
        <v>101</v>
      </c>
      <c r="C24" s="105">
        <v>0</v>
      </c>
      <c r="D24" s="239">
        <f>(4.78+0.797+0.093+0.015)*1.075*1.2</f>
        <v>7.333649999999999</v>
      </c>
      <c r="E24" s="478"/>
      <c r="F24" s="496"/>
      <c r="G24" s="479">
        <v>717.85</v>
      </c>
      <c r="H24" s="483">
        <v>47.23</v>
      </c>
      <c r="I24" s="7"/>
      <c r="J24" s="8"/>
      <c r="K24" s="7"/>
      <c r="L24" s="8"/>
      <c r="M24" s="7"/>
      <c r="N24" s="8"/>
    </row>
    <row r="25" spans="1:14" ht="13.5" thickBot="1">
      <c r="A25" s="460"/>
      <c r="B25" s="95" t="s">
        <v>113</v>
      </c>
      <c r="C25" s="105">
        <v>17.25</v>
      </c>
      <c r="D25" s="135">
        <f>49.291*1.075*1.2</f>
        <v>63.58538999999999</v>
      </c>
      <c r="E25" s="478"/>
      <c r="F25" s="496"/>
      <c r="G25" s="480"/>
      <c r="H25" s="383"/>
      <c r="I25" s="7"/>
      <c r="J25" s="8"/>
      <c r="K25" s="7"/>
      <c r="L25" s="8"/>
      <c r="M25" s="7"/>
      <c r="N25" s="8"/>
    </row>
    <row r="26" spans="1:14" ht="12.75">
      <c r="A26" s="459" t="s">
        <v>68</v>
      </c>
      <c r="B26" s="92" t="s">
        <v>94</v>
      </c>
      <c r="C26" s="104"/>
      <c r="D26" s="238"/>
      <c r="E26" s="477"/>
      <c r="F26" s="495"/>
      <c r="G26" s="25"/>
      <c r="H26" s="15"/>
      <c r="I26" s="14"/>
      <c r="J26" s="15"/>
      <c r="K26" s="14"/>
      <c r="L26" s="15"/>
      <c r="M26" s="14"/>
      <c r="N26" s="15"/>
    </row>
    <row r="27" spans="1:14" ht="12.75">
      <c r="A27" s="460"/>
      <c r="B27" s="95" t="s">
        <v>101</v>
      </c>
      <c r="C27" s="105"/>
      <c r="D27" s="239"/>
      <c r="E27" s="478"/>
      <c r="F27" s="496"/>
      <c r="G27" s="479"/>
      <c r="H27" s="483"/>
      <c r="I27" s="7"/>
      <c r="J27" s="8"/>
      <c r="K27" s="7"/>
      <c r="L27" s="8"/>
      <c r="M27" s="7"/>
      <c r="N27" s="8"/>
    </row>
    <row r="28" spans="1:14" ht="13.5" thickBot="1">
      <c r="A28" s="460"/>
      <c r="B28" s="95" t="s">
        <v>113</v>
      </c>
      <c r="C28" s="105"/>
      <c r="D28" s="135"/>
      <c r="E28" s="478"/>
      <c r="F28" s="496"/>
      <c r="G28" s="480"/>
      <c r="H28" s="383"/>
      <c r="I28" s="7"/>
      <c r="J28" s="8"/>
      <c r="K28" s="7"/>
      <c r="L28" s="8"/>
      <c r="M28" s="7"/>
      <c r="N28" s="8"/>
    </row>
    <row r="29" spans="1:14" ht="12.75">
      <c r="A29" s="459" t="s">
        <v>69</v>
      </c>
      <c r="B29" s="92" t="s">
        <v>94</v>
      </c>
      <c r="C29" s="104"/>
      <c r="D29" s="238"/>
      <c r="E29" s="477"/>
      <c r="F29" s="382"/>
      <c r="G29" s="25"/>
      <c r="H29" s="15"/>
      <c r="I29" s="14"/>
      <c r="J29" s="15"/>
      <c r="K29" s="14"/>
      <c r="L29" s="15"/>
      <c r="M29" s="14"/>
      <c r="N29" s="15"/>
    </row>
    <row r="30" spans="1:14" ht="12.75">
      <c r="A30" s="460"/>
      <c r="B30" s="95" t="s">
        <v>101</v>
      </c>
      <c r="C30" s="105"/>
      <c r="D30" s="239"/>
      <c r="E30" s="478"/>
      <c r="F30" s="483"/>
      <c r="G30" s="479"/>
      <c r="H30" s="483"/>
      <c r="I30" s="7"/>
      <c r="J30" s="8"/>
      <c r="K30" s="7"/>
      <c r="L30" s="8"/>
      <c r="M30" s="7"/>
      <c r="N30" s="8"/>
    </row>
    <row r="31" spans="1:14" ht="13.5" thickBot="1">
      <c r="A31" s="460"/>
      <c r="B31" s="95" t="s">
        <v>113</v>
      </c>
      <c r="C31" s="105"/>
      <c r="D31" s="135"/>
      <c r="E31" s="478"/>
      <c r="F31" s="483"/>
      <c r="G31" s="480"/>
      <c r="H31" s="383"/>
      <c r="I31" s="7"/>
      <c r="J31" s="8"/>
      <c r="K31" s="7"/>
      <c r="L31" s="8"/>
      <c r="M31" s="7"/>
      <c r="N31" s="8"/>
    </row>
    <row r="32" spans="1:14" ht="12.75">
      <c r="A32" s="459" t="s">
        <v>22</v>
      </c>
      <c r="B32" s="97" t="s">
        <v>94</v>
      </c>
      <c r="C32" s="104"/>
      <c r="D32" s="238"/>
      <c r="E32" s="477"/>
      <c r="F32" s="382"/>
      <c r="G32" s="25"/>
      <c r="H32" s="15"/>
      <c r="I32" s="21"/>
      <c r="J32" s="22"/>
      <c r="K32" s="21"/>
      <c r="L32" s="22"/>
      <c r="M32" s="21"/>
      <c r="N32" s="22"/>
    </row>
    <row r="33" spans="1:14" ht="12.75">
      <c r="A33" s="460"/>
      <c r="B33" s="93" t="s">
        <v>95</v>
      </c>
      <c r="C33" s="105"/>
      <c r="D33" s="239"/>
      <c r="E33" s="478"/>
      <c r="F33" s="483"/>
      <c r="G33" s="479"/>
      <c r="H33" s="483"/>
      <c r="I33" s="21"/>
      <c r="J33" s="22"/>
      <c r="K33" s="21"/>
      <c r="L33" s="22"/>
      <c r="M33" s="21"/>
      <c r="N33" s="22"/>
    </row>
    <row r="34" spans="1:14" ht="13.5" thickBot="1">
      <c r="A34" s="460"/>
      <c r="B34" s="97" t="s">
        <v>113</v>
      </c>
      <c r="C34" s="105"/>
      <c r="D34" s="135"/>
      <c r="E34" s="478"/>
      <c r="F34" s="483"/>
      <c r="G34" s="480"/>
      <c r="H34" s="383"/>
      <c r="I34" s="21"/>
      <c r="J34" s="22"/>
      <c r="K34" s="21"/>
      <c r="L34" s="22"/>
      <c r="M34" s="21"/>
      <c r="N34" s="22"/>
    </row>
    <row r="35" spans="1:14" ht="12.75">
      <c r="A35" s="459" t="s">
        <v>23</v>
      </c>
      <c r="B35" s="97" t="s">
        <v>94</v>
      </c>
      <c r="C35" s="104"/>
      <c r="D35" s="201"/>
      <c r="E35" s="499"/>
      <c r="F35" s="382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460"/>
      <c r="B36" s="93" t="s">
        <v>95</v>
      </c>
      <c r="C36" s="105"/>
      <c r="D36" s="202"/>
      <c r="E36" s="500"/>
      <c r="F36" s="483"/>
      <c r="G36" s="479"/>
      <c r="H36" s="483"/>
      <c r="I36" s="4"/>
      <c r="J36" s="5"/>
      <c r="K36" s="4"/>
      <c r="L36" s="5"/>
      <c r="M36" s="4"/>
      <c r="N36" s="5"/>
    </row>
    <row r="37" spans="1:14" ht="15" customHeight="1">
      <c r="A37" s="460"/>
      <c r="B37" s="97" t="s">
        <v>94</v>
      </c>
      <c r="C37" s="105"/>
      <c r="D37" s="202"/>
      <c r="E37" s="500"/>
      <c r="F37" s="483"/>
      <c r="G37" s="480"/>
      <c r="H37" s="383"/>
      <c r="I37" s="4"/>
      <c r="J37" s="5"/>
      <c r="K37" s="4"/>
      <c r="L37" s="5"/>
      <c r="M37" s="4"/>
      <c r="N37" s="5"/>
    </row>
    <row r="38" spans="1:14" ht="12.75">
      <c r="A38" s="459" t="s">
        <v>24</v>
      </c>
      <c r="B38" s="97" t="s">
        <v>94</v>
      </c>
      <c r="C38" s="104"/>
      <c r="D38" s="201"/>
      <c r="E38" s="477"/>
      <c r="F38" s="382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460"/>
      <c r="B39" s="99" t="s">
        <v>95</v>
      </c>
      <c r="C39" s="105"/>
      <c r="D39" s="202"/>
      <c r="E39" s="478"/>
      <c r="F39" s="483"/>
      <c r="G39" s="479"/>
      <c r="H39" s="483"/>
      <c r="I39" s="4"/>
      <c r="J39" s="5"/>
      <c r="K39" s="4"/>
      <c r="L39" s="5"/>
      <c r="M39" s="4"/>
      <c r="N39" s="5"/>
    </row>
    <row r="40" spans="1:14" ht="15" customHeight="1">
      <c r="A40" s="460"/>
      <c r="B40" s="97" t="s">
        <v>94</v>
      </c>
      <c r="C40" s="105"/>
      <c r="D40" s="202"/>
      <c r="E40" s="478"/>
      <c r="F40" s="483"/>
      <c r="G40" s="480"/>
      <c r="H40" s="383"/>
      <c r="I40" s="4"/>
      <c r="J40" s="5"/>
      <c r="K40" s="4"/>
      <c r="L40" s="5"/>
      <c r="M40" s="4"/>
      <c r="N40" s="5"/>
    </row>
    <row r="41" spans="1:14" ht="12.75">
      <c r="A41" s="459" t="s">
        <v>25</v>
      </c>
      <c r="B41" s="97" t="s">
        <v>94</v>
      </c>
      <c r="C41" s="104"/>
      <c r="D41" s="201"/>
      <c r="E41" s="477"/>
      <c r="F41" s="382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60"/>
      <c r="B42" s="99" t="s">
        <v>95</v>
      </c>
      <c r="C42" s="105"/>
      <c r="D42" s="202"/>
      <c r="E42" s="478"/>
      <c r="F42" s="483"/>
      <c r="G42" s="479"/>
      <c r="H42" s="483"/>
      <c r="I42" s="4"/>
      <c r="J42" s="5"/>
      <c r="K42" s="4"/>
      <c r="L42" s="5"/>
      <c r="M42" s="4"/>
      <c r="N42" s="5"/>
    </row>
    <row r="43" spans="1:14" ht="15" customHeight="1" thickBot="1">
      <c r="A43" s="460"/>
      <c r="B43" s="97" t="s">
        <v>94</v>
      </c>
      <c r="C43" s="105"/>
      <c r="D43" s="202"/>
      <c r="E43" s="478"/>
      <c r="F43" s="483"/>
      <c r="G43" s="480"/>
      <c r="H43" s="383"/>
      <c r="I43" s="14"/>
      <c r="J43" s="15"/>
      <c r="K43" s="14"/>
      <c r="L43" s="15"/>
      <c r="M43" s="14"/>
      <c r="N43" s="15"/>
    </row>
    <row r="44" spans="1:14" ht="12.75">
      <c r="A44" s="463" t="s">
        <v>26</v>
      </c>
      <c r="B44" s="177" t="s">
        <v>94</v>
      </c>
      <c r="C44" s="77"/>
      <c r="D44" s="201"/>
      <c r="E44" s="501"/>
      <c r="F44" s="503"/>
      <c r="G44" s="25"/>
      <c r="H44" s="15"/>
      <c r="I44" s="161"/>
      <c r="J44" s="162"/>
      <c r="K44" s="161"/>
      <c r="L44" s="162"/>
      <c r="M44" s="161"/>
      <c r="N44" s="162"/>
    </row>
    <row r="45" spans="1:14" ht="15" customHeight="1" thickBot="1">
      <c r="A45" s="464"/>
      <c r="B45" s="179" t="s">
        <v>95</v>
      </c>
      <c r="C45" s="78"/>
      <c r="D45" s="202"/>
      <c r="E45" s="469"/>
      <c r="F45" s="483"/>
      <c r="G45" s="479"/>
      <c r="H45" s="483"/>
      <c r="I45" s="181"/>
      <c r="J45" s="114"/>
      <c r="K45" s="181"/>
      <c r="L45" s="114"/>
      <c r="M45" s="181"/>
      <c r="N45" s="114"/>
    </row>
    <row r="46" spans="1:14" ht="15" customHeight="1" thickBot="1">
      <c r="A46" s="465"/>
      <c r="B46" s="180" t="s">
        <v>94</v>
      </c>
      <c r="C46" s="135"/>
      <c r="D46" s="202"/>
      <c r="E46" s="502"/>
      <c r="F46" s="504"/>
      <c r="G46" s="480"/>
      <c r="H46" s="383"/>
      <c r="I46" s="182"/>
      <c r="J46" s="115"/>
      <c r="K46" s="182"/>
      <c r="L46" s="115"/>
      <c r="M46" s="182"/>
      <c r="N46" s="115"/>
    </row>
    <row r="47" spans="1:14" ht="12.75">
      <c r="A47" s="1"/>
      <c r="B47" s="1"/>
      <c r="C47" s="1"/>
      <c r="D47" s="1"/>
      <c r="E47" s="1"/>
      <c r="F47" s="1"/>
      <c r="G47" s="33"/>
      <c r="H47" s="33"/>
      <c r="I47" s="1"/>
      <c r="J47" s="1"/>
      <c r="K47" s="1"/>
      <c r="L47" s="1"/>
      <c r="M47" s="1"/>
      <c r="N47" s="1"/>
    </row>
    <row r="48" spans="1:14" s="37" customFormat="1" ht="12.75">
      <c r="A48" s="419" t="s">
        <v>32</v>
      </c>
      <c r="B48" s="419"/>
      <c r="C48" s="419"/>
      <c r="D48" s="42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19" t="s">
        <v>35</v>
      </c>
      <c r="C50" s="419"/>
      <c r="D50" s="419"/>
      <c r="E50" s="4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19" t="s">
        <v>34</v>
      </c>
      <c r="C51" s="419"/>
      <c r="D51" s="4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4.25">
      <c r="A52" s="33"/>
      <c r="B52" s="33"/>
      <c r="C52" s="33"/>
      <c r="D52" s="33"/>
      <c r="E52" s="33"/>
      <c r="F52" s="33"/>
      <c r="G52" s="30"/>
      <c r="H52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6" ht="14.25">
      <c r="A57" s="30"/>
      <c r="B57" s="30"/>
      <c r="C57" s="30"/>
      <c r="D57" s="30"/>
      <c r="E57" s="30"/>
      <c r="F57" s="30"/>
    </row>
  </sheetData>
  <sheetProtection/>
  <mergeCells count="79">
    <mergeCell ref="F38:F40"/>
    <mergeCell ref="G45:G46"/>
    <mergeCell ref="F41:F43"/>
    <mergeCell ref="G39:G40"/>
    <mergeCell ref="F44:F46"/>
    <mergeCell ref="H39:H40"/>
    <mergeCell ref="G42:G43"/>
    <mergeCell ref="H42:H43"/>
    <mergeCell ref="H45:H46"/>
    <mergeCell ref="F23:F25"/>
    <mergeCell ref="A26:A28"/>
    <mergeCell ref="B51:D51"/>
    <mergeCell ref="A48:D48"/>
    <mergeCell ref="E35:E37"/>
    <mergeCell ref="A41:A43"/>
    <mergeCell ref="E41:E43"/>
    <mergeCell ref="E44:E46"/>
    <mergeCell ref="A44:A46"/>
    <mergeCell ref="A38:A40"/>
    <mergeCell ref="E38:E40"/>
    <mergeCell ref="A35:A37"/>
    <mergeCell ref="A14:A16"/>
    <mergeCell ref="A32:A34"/>
    <mergeCell ref="A23:A25"/>
    <mergeCell ref="E23:E25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32:E34"/>
    <mergeCell ref="B9:C10"/>
    <mergeCell ref="F11:F13"/>
    <mergeCell ref="G12:G13"/>
    <mergeCell ref="H12:H13"/>
    <mergeCell ref="E11:E13"/>
    <mergeCell ref="M9:N9"/>
    <mergeCell ref="E9:E10"/>
    <mergeCell ref="F9:F10"/>
    <mergeCell ref="G9:H9"/>
    <mergeCell ref="H15:H16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H33:H34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8:H19"/>
    <mergeCell ref="G21:G22"/>
    <mergeCell ref="H21:H22"/>
    <mergeCell ref="G24:G25"/>
    <mergeCell ref="H24:H25"/>
    <mergeCell ref="F35:F37"/>
    <mergeCell ref="G36:G37"/>
    <mergeCell ref="H27:H28"/>
    <mergeCell ref="F26:F28"/>
    <mergeCell ref="F32:F34"/>
    <mergeCell ref="G27:G28"/>
    <mergeCell ref="H30:H31"/>
    <mergeCell ref="G30:G31"/>
    <mergeCell ref="H36:H37"/>
    <mergeCell ref="G33:G34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98" t="s">
        <v>29</v>
      </c>
      <c r="J1" s="498"/>
      <c r="K1" s="498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498" t="s">
        <v>2</v>
      </c>
      <c r="J2" s="498"/>
      <c r="K2" s="498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98" t="s">
        <v>3</v>
      </c>
      <c r="J3" s="498"/>
      <c r="K3" s="498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2" t="s">
        <v>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1:14" ht="13.5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4" ht="16.5" thickBot="1" thickTop="1">
      <c r="A8" s="392" t="s">
        <v>6</v>
      </c>
      <c r="B8" s="400" t="s">
        <v>7</v>
      </c>
      <c r="C8" s="380"/>
      <c r="D8" s="401"/>
      <c r="E8" s="400" t="s">
        <v>11</v>
      </c>
      <c r="F8" s="401"/>
      <c r="G8" s="428" t="s">
        <v>15</v>
      </c>
      <c r="H8" s="429"/>
      <c r="I8" s="429"/>
      <c r="J8" s="429"/>
      <c r="K8" s="429"/>
      <c r="L8" s="429"/>
      <c r="M8" s="429"/>
      <c r="N8" s="430"/>
    </row>
    <row r="9" spans="1:14" ht="13.5" thickTop="1">
      <c r="A9" s="393"/>
      <c r="B9" s="415" t="s">
        <v>8</v>
      </c>
      <c r="C9" s="395"/>
      <c r="D9" s="396" t="s">
        <v>9</v>
      </c>
      <c r="E9" s="471" t="s">
        <v>10</v>
      </c>
      <c r="F9" s="396" t="s">
        <v>9</v>
      </c>
      <c r="G9" s="505" t="s">
        <v>27</v>
      </c>
      <c r="H9" s="506"/>
      <c r="I9" s="398" t="s">
        <v>28</v>
      </c>
      <c r="J9" s="399"/>
      <c r="K9" s="398" t="s">
        <v>13</v>
      </c>
      <c r="L9" s="399"/>
      <c r="M9" s="398" t="s">
        <v>14</v>
      </c>
      <c r="N9" s="399"/>
    </row>
    <row r="10" spans="1:14" ht="15" thickBot="1">
      <c r="A10" s="394"/>
      <c r="B10" s="474"/>
      <c r="C10" s="410"/>
      <c r="D10" s="397"/>
      <c r="E10" s="472"/>
      <c r="F10" s="39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7" t="s">
        <v>16</v>
      </c>
      <c r="B11" s="303" t="s">
        <v>94</v>
      </c>
      <c r="C11" s="185">
        <v>1980</v>
      </c>
      <c r="D11" s="226">
        <f>(6.86+2.789+0.093+0.015)*1.075*1.2</f>
        <v>12.58653</v>
      </c>
      <c r="E11" s="471">
        <v>94</v>
      </c>
      <c r="F11" s="396">
        <v>22.54</v>
      </c>
      <c r="G11" s="25">
        <v>27752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76"/>
      <c r="B12" s="93" t="s">
        <v>111</v>
      </c>
      <c r="C12" s="183">
        <v>17.25</v>
      </c>
      <c r="D12" s="229">
        <f>49.291*1.075*1.2</f>
        <v>63.58538999999999</v>
      </c>
      <c r="E12" s="473"/>
      <c r="F12" s="383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59" t="s">
        <v>17</v>
      </c>
      <c r="B13" s="95" t="s">
        <v>94</v>
      </c>
      <c r="C13" s="106">
        <v>1170</v>
      </c>
      <c r="D13" s="226">
        <v>12.587</v>
      </c>
      <c r="E13" s="477">
        <v>102</v>
      </c>
      <c r="F13" s="382">
        <v>22.54</v>
      </c>
      <c r="G13" s="25">
        <v>27815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76"/>
      <c r="B14" s="93" t="s">
        <v>111</v>
      </c>
      <c r="C14" s="184">
        <v>17.25</v>
      </c>
      <c r="D14" s="229">
        <v>63.585</v>
      </c>
      <c r="E14" s="473"/>
      <c r="F14" s="383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59" t="s">
        <v>18</v>
      </c>
      <c r="B15" s="97" t="s">
        <v>94</v>
      </c>
      <c r="C15" s="186">
        <v>0</v>
      </c>
      <c r="D15" s="226">
        <v>12.587</v>
      </c>
      <c r="E15" s="477">
        <f>100</f>
        <v>100</v>
      </c>
      <c r="F15" s="382">
        <v>22.54</v>
      </c>
      <c r="G15" s="25">
        <v>19315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76"/>
      <c r="B16" s="93" t="s">
        <v>111</v>
      </c>
      <c r="C16" s="183">
        <v>17.25</v>
      </c>
      <c r="D16" s="229">
        <v>63.585</v>
      </c>
      <c r="E16" s="473"/>
      <c r="F16" s="383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459" t="s">
        <v>19</v>
      </c>
      <c r="B17" s="97" t="s">
        <v>94</v>
      </c>
      <c r="C17" s="186">
        <v>1110</v>
      </c>
      <c r="D17" s="226">
        <v>12.587</v>
      </c>
      <c r="E17" s="477">
        <v>0</v>
      </c>
      <c r="F17" s="382">
        <v>22.54</v>
      </c>
      <c r="G17" s="25">
        <v>11847</v>
      </c>
      <c r="H17" s="15">
        <v>5.81</v>
      </c>
      <c r="I17" s="14"/>
      <c r="J17" s="15"/>
      <c r="K17" s="14"/>
      <c r="L17" s="15"/>
      <c r="M17" s="14"/>
      <c r="N17" s="15"/>
    </row>
    <row r="18" spans="1:14" ht="12.75">
      <c r="A18" s="476"/>
      <c r="B18" s="93" t="s">
        <v>111</v>
      </c>
      <c r="C18" s="103">
        <v>17.25</v>
      </c>
      <c r="D18" s="229">
        <v>63.585</v>
      </c>
      <c r="E18" s="473"/>
      <c r="F18" s="383"/>
      <c r="G18" s="12">
        <v>1091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459" t="s">
        <v>20</v>
      </c>
      <c r="B19" s="97" t="s">
        <v>94</v>
      </c>
      <c r="C19" s="186">
        <v>810</v>
      </c>
      <c r="D19" s="226">
        <v>12.587</v>
      </c>
      <c r="E19" s="477">
        <v>385</v>
      </c>
      <c r="F19" s="382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2.75">
      <c r="A20" s="476"/>
      <c r="B20" s="93" t="s">
        <v>111</v>
      </c>
      <c r="C20" s="103">
        <v>17.25</v>
      </c>
      <c r="D20" s="229">
        <v>63.585</v>
      </c>
      <c r="E20" s="473"/>
      <c r="F20" s="383"/>
      <c r="G20" s="12">
        <v>1091</v>
      </c>
      <c r="H20" s="22">
        <v>47.23</v>
      </c>
      <c r="I20" s="21"/>
      <c r="J20" s="22"/>
      <c r="K20" s="21"/>
      <c r="L20" s="22"/>
      <c r="M20" s="21"/>
      <c r="N20" s="22"/>
    </row>
    <row r="21" spans="1:14" ht="12.75">
      <c r="A21" s="459" t="s">
        <v>68</v>
      </c>
      <c r="B21" s="97" t="s">
        <v>94</v>
      </c>
      <c r="C21" s="104"/>
      <c r="D21" s="226"/>
      <c r="E21" s="477"/>
      <c r="F21" s="382"/>
      <c r="G21" s="25"/>
      <c r="H21" s="15"/>
      <c r="I21" s="14"/>
      <c r="J21" s="15"/>
      <c r="K21" s="14"/>
      <c r="L21" s="15"/>
      <c r="M21" s="14"/>
      <c r="N21" s="15"/>
    </row>
    <row r="22" spans="1:14" ht="12.75">
      <c r="A22" s="476"/>
      <c r="B22" s="93" t="s">
        <v>111</v>
      </c>
      <c r="C22" s="103"/>
      <c r="D22" s="229"/>
      <c r="E22" s="473"/>
      <c r="F22" s="383"/>
      <c r="G22" s="12"/>
      <c r="H22" s="22"/>
      <c r="I22" s="21"/>
      <c r="J22" s="22"/>
      <c r="K22" s="21"/>
      <c r="L22" s="22"/>
      <c r="M22" s="21"/>
      <c r="N22" s="22"/>
    </row>
    <row r="23" spans="1:14" ht="12.75">
      <c r="A23" s="459" t="s">
        <v>69</v>
      </c>
      <c r="B23" s="97" t="s">
        <v>94</v>
      </c>
      <c r="C23" s="104"/>
      <c r="D23" s="226"/>
      <c r="E23" s="477"/>
      <c r="F23" s="382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76"/>
      <c r="B24" s="93" t="s">
        <v>95</v>
      </c>
      <c r="C24" s="103"/>
      <c r="D24" s="229"/>
      <c r="E24" s="473"/>
      <c r="F24" s="383"/>
      <c r="G24" s="12"/>
      <c r="H24" s="22"/>
      <c r="I24" s="21"/>
      <c r="J24" s="22"/>
      <c r="K24" s="21"/>
      <c r="L24" s="22"/>
      <c r="M24" s="21"/>
      <c r="N24" s="22"/>
    </row>
    <row r="25" spans="1:14" ht="12.75">
      <c r="A25" s="459" t="s">
        <v>22</v>
      </c>
      <c r="B25" s="97" t="s">
        <v>94</v>
      </c>
      <c r="C25" s="104"/>
      <c r="D25" s="226"/>
      <c r="E25" s="477"/>
      <c r="F25" s="382"/>
      <c r="G25" s="25"/>
      <c r="H25" s="15"/>
      <c r="I25" s="21"/>
      <c r="J25" s="22"/>
      <c r="K25" s="21"/>
      <c r="L25" s="22"/>
      <c r="M25" s="21"/>
      <c r="N25" s="22"/>
    </row>
    <row r="26" spans="1:14" ht="12.75">
      <c r="A26" s="476"/>
      <c r="B26" s="93" t="s">
        <v>95</v>
      </c>
      <c r="C26" s="103"/>
      <c r="D26" s="229"/>
      <c r="E26" s="473"/>
      <c r="F26" s="383"/>
      <c r="G26" s="12"/>
      <c r="H26" s="22"/>
      <c r="I26" s="4"/>
      <c r="J26" s="5"/>
      <c r="K26" s="4"/>
      <c r="L26" s="5"/>
      <c r="M26" s="4"/>
      <c r="N26" s="5"/>
    </row>
    <row r="27" spans="1:14" ht="12.75">
      <c r="A27" s="459" t="s">
        <v>23</v>
      </c>
      <c r="B27" s="97" t="s">
        <v>94</v>
      </c>
      <c r="C27" s="104"/>
      <c r="D27" s="195"/>
      <c r="E27" s="477"/>
      <c r="F27" s="382"/>
      <c r="G27" s="25"/>
      <c r="H27" s="15"/>
      <c r="I27" s="4"/>
      <c r="J27" s="5"/>
      <c r="K27" s="4"/>
      <c r="L27" s="5"/>
      <c r="M27" s="4"/>
      <c r="N27" s="5"/>
    </row>
    <row r="28" spans="1:14" ht="12.75">
      <c r="A28" s="476"/>
      <c r="B28" s="93" t="s">
        <v>95</v>
      </c>
      <c r="C28" s="103"/>
      <c r="D28" s="229"/>
      <c r="E28" s="473"/>
      <c r="F28" s="383"/>
      <c r="G28" s="12"/>
      <c r="H28" s="22"/>
      <c r="I28" s="4"/>
      <c r="J28" s="5"/>
      <c r="K28" s="4"/>
      <c r="L28" s="5"/>
      <c r="M28" s="4"/>
      <c r="N28" s="5"/>
    </row>
    <row r="29" spans="1:14" ht="12.75">
      <c r="A29" s="459" t="s">
        <v>24</v>
      </c>
      <c r="B29" s="97" t="s">
        <v>94</v>
      </c>
      <c r="C29" s="104"/>
      <c r="D29" s="195"/>
      <c r="E29" s="477"/>
      <c r="F29" s="382"/>
      <c r="G29" s="25"/>
      <c r="H29" s="15"/>
      <c r="I29" s="4"/>
      <c r="J29" s="5"/>
      <c r="K29" s="4"/>
      <c r="L29" s="5"/>
      <c r="M29" s="4"/>
      <c r="N29" s="5"/>
    </row>
    <row r="30" spans="1:14" ht="12.75">
      <c r="A30" s="476"/>
      <c r="B30" s="93" t="s">
        <v>95</v>
      </c>
      <c r="C30" s="103"/>
      <c r="D30" s="229"/>
      <c r="E30" s="473"/>
      <c r="F30" s="383"/>
      <c r="G30" s="12"/>
      <c r="H30" s="22"/>
      <c r="I30" s="4"/>
      <c r="J30" s="5"/>
      <c r="K30" s="4"/>
      <c r="L30" s="5"/>
      <c r="M30" s="4"/>
      <c r="N30" s="5"/>
    </row>
    <row r="31" spans="1:14" ht="12.75">
      <c r="A31" s="459" t="s">
        <v>25</v>
      </c>
      <c r="B31" s="97" t="s">
        <v>94</v>
      </c>
      <c r="C31" s="104"/>
      <c r="D31" s="195"/>
      <c r="E31" s="477"/>
      <c r="F31" s="382"/>
      <c r="G31" s="25"/>
      <c r="H31" s="15"/>
      <c r="I31" s="4"/>
      <c r="J31" s="5"/>
      <c r="K31" s="4"/>
      <c r="L31" s="5"/>
      <c r="M31" s="4"/>
      <c r="N31" s="5"/>
    </row>
    <row r="32" spans="1:14" ht="12.75">
      <c r="A32" s="476"/>
      <c r="B32" s="93" t="s">
        <v>95</v>
      </c>
      <c r="C32" s="103"/>
      <c r="D32" s="229"/>
      <c r="E32" s="473"/>
      <c r="F32" s="383"/>
      <c r="G32" s="12"/>
      <c r="H32" s="22"/>
      <c r="I32" s="4"/>
      <c r="J32" s="5"/>
      <c r="K32" s="4"/>
      <c r="L32" s="5"/>
      <c r="M32" s="4"/>
      <c r="N32" s="5"/>
    </row>
    <row r="33" spans="1:14" ht="12.75">
      <c r="A33" s="459" t="s">
        <v>26</v>
      </c>
      <c r="B33" s="97" t="s">
        <v>94</v>
      </c>
      <c r="C33" s="104"/>
      <c r="D33" s="195"/>
      <c r="E33" s="477"/>
      <c r="F33" s="382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507"/>
      <c r="B34" s="99" t="s">
        <v>95</v>
      </c>
      <c r="C34" s="103"/>
      <c r="D34" s="229"/>
      <c r="E34" s="472"/>
      <c r="F34" s="397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419"/>
      <c r="B36" s="419"/>
      <c r="C36" s="419"/>
      <c r="D36" s="420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419"/>
      <c r="C38" s="419"/>
      <c r="D38" s="419"/>
      <c r="E38" s="420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419"/>
      <c r="C39" s="419"/>
      <c r="D39" s="419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B39:D39"/>
    <mergeCell ref="E33:E34"/>
    <mergeCell ref="A27:A28"/>
    <mergeCell ref="E27:E28"/>
    <mergeCell ref="A33:A34"/>
    <mergeCell ref="A29:A30"/>
    <mergeCell ref="A31:A32"/>
    <mergeCell ref="E31:E32"/>
    <mergeCell ref="E29:E30"/>
    <mergeCell ref="A25:A26"/>
    <mergeCell ref="E25:E26"/>
    <mergeCell ref="F25:F26"/>
    <mergeCell ref="B38:E38"/>
    <mergeCell ref="F33:F34"/>
    <mergeCell ref="F29:F30"/>
    <mergeCell ref="F31:F32"/>
    <mergeCell ref="F27:F28"/>
    <mergeCell ref="A36:D36"/>
    <mergeCell ref="A23:A24"/>
    <mergeCell ref="E23:E24"/>
    <mergeCell ref="A17:A18"/>
    <mergeCell ref="F19:F20"/>
    <mergeCell ref="F23:F24"/>
    <mergeCell ref="A19:A20"/>
    <mergeCell ref="E19:E20"/>
    <mergeCell ref="A21:A22"/>
    <mergeCell ref="E21:E22"/>
    <mergeCell ref="F21:F22"/>
    <mergeCell ref="F15:F16"/>
    <mergeCell ref="B9:C10"/>
    <mergeCell ref="A11:A12"/>
    <mergeCell ref="A13:A14"/>
    <mergeCell ref="A15:A16"/>
    <mergeCell ref="E15:E16"/>
    <mergeCell ref="E13:E14"/>
    <mergeCell ref="E17:E18"/>
    <mergeCell ref="F17:F18"/>
    <mergeCell ref="G8:N8"/>
    <mergeCell ref="D9:D10"/>
    <mergeCell ref="E9:E10"/>
    <mergeCell ref="M9:N9"/>
    <mergeCell ref="I9:J9"/>
    <mergeCell ref="B8:D8"/>
    <mergeCell ref="E8:F8"/>
    <mergeCell ref="F13:F14"/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8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98" t="s">
        <v>29</v>
      </c>
      <c r="J1" s="498"/>
      <c r="K1" s="498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498" t="s">
        <v>2</v>
      </c>
      <c r="J2" s="498"/>
      <c r="K2" s="498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98" t="s">
        <v>3</v>
      </c>
      <c r="J3" s="498"/>
      <c r="K3" s="498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2" t="s">
        <v>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1:14" ht="13.5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4" ht="16.5" thickBot="1" thickTop="1">
      <c r="A8" s="392" t="s">
        <v>6</v>
      </c>
      <c r="B8" s="400" t="s">
        <v>7</v>
      </c>
      <c r="C8" s="380"/>
      <c r="D8" s="401"/>
      <c r="E8" s="400" t="s">
        <v>11</v>
      </c>
      <c r="F8" s="401"/>
      <c r="G8" s="428" t="s">
        <v>15</v>
      </c>
      <c r="H8" s="429"/>
      <c r="I8" s="429"/>
      <c r="J8" s="429"/>
      <c r="K8" s="429"/>
      <c r="L8" s="429"/>
      <c r="M8" s="429"/>
      <c r="N8" s="430"/>
    </row>
    <row r="9" spans="1:14" ht="13.5" thickTop="1">
      <c r="A9" s="393"/>
      <c r="B9" s="415" t="s">
        <v>8</v>
      </c>
      <c r="C9" s="395"/>
      <c r="D9" s="396" t="s">
        <v>9</v>
      </c>
      <c r="E9" s="471" t="s">
        <v>10</v>
      </c>
      <c r="F9" s="396" t="s">
        <v>9</v>
      </c>
      <c r="G9" s="384" t="s">
        <v>27</v>
      </c>
      <c r="H9" s="385"/>
      <c r="I9" s="398" t="s">
        <v>28</v>
      </c>
      <c r="J9" s="399"/>
      <c r="K9" s="398" t="s">
        <v>13</v>
      </c>
      <c r="L9" s="399"/>
      <c r="M9" s="398" t="s">
        <v>14</v>
      </c>
      <c r="N9" s="399"/>
    </row>
    <row r="10" spans="1:14" ht="15" thickBot="1">
      <c r="A10" s="394"/>
      <c r="B10" s="474"/>
      <c r="C10" s="410"/>
      <c r="D10" s="397"/>
      <c r="E10" s="472"/>
      <c r="F10" s="39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7" t="s">
        <v>16</v>
      </c>
      <c r="B11" s="92" t="s">
        <v>94</v>
      </c>
      <c r="C11" s="185">
        <v>4523</v>
      </c>
      <c r="D11" s="237">
        <f>(7.47+2.177+0.093+0.015)*1.075*1.2</f>
        <v>12.58395</v>
      </c>
      <c r="E11" s="471">
        <v>188</v>
      </c>
      <c r="F11" s="396">
        <v>22.54</v>
      </c>
      <c r="G11" s="247"/>
      <c r="H11" s="248"/>
      <c r="I11" s="7"/>
      <c r="J11" s="8"/>
      <c r="K11" s="7"/>
      <c r="L11" s="8"/>
      <c r="M11" s="7"/>
      <c r="N11" s="8"/>
    </row>
    <row r="12" spans="1:14" ht="15.75" customHeight="1">
      <c r="A12" s="460"/>
      <c r="B12" s="95" t="s">
        <v>101</v>
      </c>
      <c r="C12" s="106">
        <v>1976</v>
      </c>
      <c r="D12" s="221">
        <f>(4.78+0.726+0.093+0.015)*1.075*1.2</f>
        <v>7.2420599999999995</v>
      </c>
      <c r="E12" s="478"/>
      <c r="F12" s="483"/>
      <c r="G12" s="249"/>
      <c r="H12" s="250"/>
      <c r="I12" s="7"/>
      <c r="J12" s="8"/>
      <c r="K12" s="7"/>
      <c r="L12" s="8"/>
      <c r="M12" s="7"/>
      <c r="N12" s="8"/>
    </row>
    <row r="13" spans="1:14" ht="16.5" customHeight="1" thickBot="1">
      <c r="A13" s="476"/>
      <c r="B13" s="93" t="s">
        <v>113</v>
      </c>
      <c r="C13" s="103">
        <v>21.1</v>
      </c>
      <c r="D13" s="208">
        <f>157.732*1.075*1.2</f>
        <v>203.47427999999996</v>
      </c>
      <c r="E13" s="473"/>
      <c r="F13" s="383"/>
      <c r="G13" s="251"/>
      <c r="H13" s="252"/>
      <c r="I13" s="7"/>
      <c r="J13" s="8"/>
      <c r="K13" s="7"/>
      <c r="L13" s="8"/>
      <c r="M13" s="7"/>
      <c r="N13" s="8"/>
    </row>
    <row r="14" spans="1:14" ht="15" customHeight="1">
      <c r="A14" s="459" t="s">
        <v>17</v>
      </c>
      <c r="B14" s="92" t="s">
        <v>94</v>
      </c>
      <c r="C14" s="186">
        <v>3989</v>
      </c>
      <c r="D14" s="237">
        <f>(7.47+2.177+0.093+0.015)*1.075*1.2</f>
        <v>12.58395</v>
      </c>
      <c r="E14" s="477">
        <v>115</v>
      </c>
      <c r="F14" s="495">
        <v>22.54</v>
      </c>
      <c r="G14" s="253"/>
      <c r="H14" s="254"/>
      <c r="I14" s="14"/>
      <c r="J14" s="15"/>
      <c r="K14" s="14"/>
      <c r="L14" s="15"/>
      <c r="M14" s="14"/>
      <c r="N14" s="15"/>
    </row>
    <row r="15" spans="1:14" ht="15" customHeight="1">
      <c r="A15" s="460"/>
      <c r="B15" s="95" t="s">
        <v>101</v>
      </c>
      <c r="C15" s="106">
        <v>1816</v>
      </c>
      <c r="D15" s="221">
        <f>(4.78+0.726+0.093+0.015)*1.075*1.2</f>
        <v>7.2420599999999995</v>
      </c>
      <c r="E15" s="478"/>
      <c r="F15" s="496"/>
      <c r="G15" s="249"/>
      <c r="H15" s="250"/>
      <c r="I15" s="7"/>
      <c r="J15" s="8"/>
      <c r="K15" s="7"/>
      <c r="L15" s="8"/>
      <c r="M15" s="7"/>
      <c r="N15" s="8"/>
    </row>
    <row r="16" spans="1:14" ht="15" customHeight="1" thickBot="1">
      <c r="A16" s="476"/>
      <c r="B16" s="93" t="s">
        <v>113</v>
      </c>
      <c r="C16" s="103">
        <v>21.1</v>
      </c>
      <c r="D16" s="208">
        <f>157.732*1.075*1.2</f>
        <v>203.47427999999996</v>
      </c>
      <c r="E16" s="473"/>
      <c r="F16" s="508"/>
      <c r="G16" s="251"/>
      <c r="H16" s="252"/>
      <c r="I16" s="21"/>
      <c r="J16" s="22"/>
      <c r="K16" s="21"/>
      <c r="L16" s="22"/>
      <c r="M16" s="21"/>
      <c r="N16" s="22"/>
    </row>
    <row r="17" spans="1:14" ht="15" customHeight="1">
      <c r="A17" s="459" t="s">
        <v>18</v>
      </c>
      <c r="B17" s="92" t="s">
        <v>94</v>
      </c>
      <c r="C17" s="186">
        <v>1552</v>
      </c>
      <c r="D17" s="237">
        <f>(7.47+2.177+0.093+0.015)*1.075*1.2</f>
        <v>12.58395</v>
      </c>
      <c r="E17" s="477">
        <v>130</v>
      </c>
      <c r="F17" s="495">
        <v>22.54</v>
      </c>
      <c r="G17" s="253"/>
      <c r="H17" s="254"/>
      <c r="I17" s="14"/>
      <c r="J17" s="15"/>
      <c r="K17" s="14"/>
      <c r="L17" s="15"/>
      <c r="M17" s="14"/>
      <c r="N17" s="15"/>
    </row>
    <row r="18" spans="1:14" ht="15" customHeight="1">
      <c r="A18" s="460"/>
      <c r="B18" s="95" t="s">
        <v>101</v>
      </c>
      <c r="C18" s="106">
        <v>621</v>
      </c>
      <c r="D18" s="221">
        <f>(4.78+0.726+0.093+0.015)*1.075*1.2</f>
        <v>7.2420599999999995</v>
      </c>
      <c r="E18" s="478"/>
      <c r="F18" s="496"/>
      <c r="G18" s="249"/>
      <c r="H18" s="250"/>
      <c r="I18" s="7"/>
      <c r="J18" s="8"/>
      <c r="K18" s="7"/>
      <c r="L18" s="8"/>
      <c r="M18" s="7"/>
      <c r="N18" s="8"/>
    </row>
    <row r="19" spans="1:14" ht="15" customHeight="1" thickBot="1">
      <c r="A19" s="476"/>
      <c r="B19" s="93" t="s">
        <v>113</v>
      </c>
      <c r="C19" s="103">
        <v>21.1</v>
      </c>
      <c r="D19" s="208">
        <f>157.732*1.075*1.2</f>
        <v>203.47427999999996</v>
      </c>
      <c r="E19" s="473"/>
      <c r="F19" s="508"/>
      <c r="G19" s="251"/>
      <c r="H19" s="252"/>
      <c r="I19" s="21"/>
      <c r="J19" s="22"/>
      <c r="K19" s="21"/>
      <c r="L19" s="22"/>
      <c r="M19" s="21"/>
      <c r="N19" s="22"/>
    </row>
    <row r="20" spans="1:14" ht="15" customHeight="1">
      <c r="A20" s="459" t="s">
        <v>19</v>
      </c>
      <c r="B20" s="92" t="s">
        <v>94</v>
      </c>
      <c r="C20" s="186">
        <v>157</v>
      </c>
      <c r="D20" s="237">
        <f>(7.47+2.177+0.093+0.015)*1.075*1.2</f>
        <v>12.58395</v>
      </c>
      <c r="E20" s="477">
        <v>40</v>
      </c>
      <c r="F20" s="495">
        <v>22.54</v>
      </c>
      <c r="G20" s="253"/>
      <c r="H20" s="254"/>
      <c r="I20" s="14"/>
      <c r="J20" s="15"/>
      <c r="K20" s="14"/>
      <c r="L20" s="15"/>
      <c r="M20" s="14"/>
      <c r="N20" s="15"/>
    </row>
    <row r="21" spans="1:14" ht="15" customHeight="1">
      <c r="A21" s="460"/>
      <c r="B21" s="95" t="s">
        <v>101</v>
      </c>
      <c r="C21" s="105">
        <v>68</v>
      </c>
      <c r="D21" s="221">
        <f>(4.78+0.726+0.093+0.015)*1.075*1.2</f>
        <v>7.2420599999999995</v>
      </c>
      <c r="E21" s="478"/>
      <c r="F21" s="496"/>
      <c r="G21" s="249"/>
      <c r="H21" s="250"/>
      <c r="I21" s="7"/>
      <c r="J21" s="8"/>
      <c r="K21" s="7"/>
      <c r="L21" s="8"/>
      <c r="M21" s="7"/>
      <c r="N21" s="8"/>
    </row>
    <row r="22" spans="1:14" ht="13.5" thickBot="1">
      <c r="A22" s="476"/>
      <c r="B22" s="93" t="s">
        <v>113</v>
      </c>
      <c r="C22" s="103">
        <v>21.1</v>
      </c>
      <c r="D22" s="208">
        <f>157.732*1.075*1.2</f>
        <v>203.47427999999996</v>
      </c>
      <c r="E22" s="473"/>
      <c r="F22" s="508"/>
      <c r="G22" s="251"/>
      <c r="H22" s="252"/>
      <c r="I22" s="21"/>
      <c r="J22" s="22"/>
      <c r="K22" s="21"/>
      <c r="L22" s="22"/>
      <c r="M22" s="21"/>
      <c r="N22" s="22"/>
    </row>
    <row r="23" spans="1:14" ht="12.75">
      <c r="A23" s="459" t="s">
        <v>20</v>
      </c>
      <c r="B23" s="92" t="s">
        <v>94</v>
      </c>
      <c r="C23" s="104">
        <v>434</v>
      </c>
      <c r="D23" s="582">
        <f>(7.47+2.177+0.093+0.015)*1.075*1.2</f>
        <v>12.58395</v>
      </c>
      <c r="E23" s="477">
        <v>78</v>
      </c>
      <c r="F23" s="495">
        <v>22.54</v>
      </c>
      <c r="G23" s="253"/>
      <c r="H23" s="254"/>
      <c r="I23" s="14"/>
      <c r="J23" s="15"/>
      <c r="K23" s="14"/>
      <c r="L23" s="15"/>
      <c r="M23" s="14"/>
      <c r="N23" s="15"/>
    </row>
    <row r="24" spans="1:14" ht="12.75">
      <c r="A24" s="460"/>
      <c r="B24" s="95" t="s">
        <v>101</v>
      </c>
      <c r="C24" s="105">
        <v>70</v>
      </c>
      <c r="D24" s="583">
        <f>(4.78+0.726+0.093+0.015)*1.075*1.2</f>
        <v>7.2420599999999995</v>
      </c>
      <c r="E24" s="478"/>
      <c r="F24" s="496"/>
      <c r="G24" s="249"/>
      <c r="H24" s="250"/>
      <c r="I24" s="7"/>
      <c r="J24" s="8"/>
      <c r="K24" s="7"/>
      <c r="L24" s="8"/>
      <c r="M24" s="7"/>
      <c r="N24" s="8"/>
    </row>
    <row r="25" spans="1:14" ht="13.5" thickBot="1">
      <c r="A25" s="476"/>
      <c r="B25" s="93" t="s">
        <v>113</v>
      </c>
      <c r="C25" s="103">
        <v>21.1</v>
      </c>
      <c r="D25" s="584">
        <f>157.732*1.075*1.2</f>
        <v>203.47427999999996</v>
      </c>
      <c r="E25" s="473"/>
      <c r="F25" s="508"/>
      <c r="G25" s="255"/>
      <c r="H25" s="256"/>
      <c r="I25" s="21"/>
      <c r="J25" s="22"/>
      <c r="K25" s="21"/>
      <c r="L25" s="22"/>
      <c r="M25" s="21"/>
      <c r="N25" s="22"/>
    </row>
    <row r="26" spans="1:14" ht="12.75">
      <c r="A26" s="459" t="s">
        <v>68</v>
      </c>
      <c r="B26" s="92" t="s">
        <v>94</v>
      </c>
      <c r="C26" s="104"/>
      <c r="D26" s="237"/>
      <c r="E26" s="477"/>
      <c r="F26" s="495"/>
      <c r="G26" s="253"/>
      <c r="H26" s="254"/>
      <c r="I26" s="14"/>
      <c r="J26" s="15"/>
      <c r="K26" s="14"/>
      <c r="L26" s="15"/>
      <c r="M26" s="14"/>
      <c r="N26" s="15"/>
    </row>
    <row r="27" spans="1:14" ht="12.75">
      <c r="A27" s="460"/>
      <c r="B27" s="95" t="s">
        <v>101</v>
      </c>
      <c r="C27" s="105"/>
      <c r="D27" s="221"/>
      <c r="E27" s="478"/>
      <c r="F27" s="496"/>
      <c r="G27" s="249"/>
      <c r="H27" s="250"/>
      <c r="I27" s="7"/>
      <c r="J27" s="8"/>
      <c r="K27" s="7"/>
      <c r="L27" s="8"/>
      <c r="M27" s="7"/>
      <c r="N27" s="8"/>
    </row>
    <row r="28" spans="1:14" ht="13.5" thickBot="1">
      <c r="A28" s="476"/>
      <c r="B28" s="93" t="s">
        <v>113</v>
      </c>
      <c r="C28" s="103"/>
      <c r="D28" s="208"/>
      <c r="E28" s="473"/>
      <c r="F28" s="508"/>
      <c r="G28" s="255"/>
      <c r="H28" s="256"/>
      <c r="I28" s="21"/>
      <c r="J28" s="22"/>
      <c r="K28" s="21"/>
      <c r="L28" s="22"/>
      <c r="M28" s="21"/>
      <c r="N28" s="22"/>
    </row>
    <row r="29" spans="1:14" ht="12.75">
      <c r="A29" s="459" t="s">
        <v>69</v>
      </c>
      <c r="B29" s="92" t="s">
        <v>94</v>
      </c>
      <c r="C29" s="104"/>
      <c r="D29" s="237"/>
      <c r="E29" s="477"/>
      <c r="F29" s="382"/>
      <c r="G29" s="253"/>
      <c r="H29" s="254"/>
      <c r="I29" s="14"/>
      <c r="J29" s="15"/>
      <c r="K29" s="14"/>
      <c r="L29" s="15"/>
      <c r="M29" s="14"/>
      <c r="N29" s="15"/>
    </row>
    <row r="30" spans="1:14" ht="12.75">
      <c r="A30" s="460"/>
      <c r="B30" s="95" t="s">
        <v>101</v>
      </c>
      <c r="C30" s="105"/>
      <c r="D30" s="221"/>
      <c r="E30" s="478"/>
      <c r="F30" s="483"/>
      <c r="G30" s="249"/>
      <c r="H30" s="250"/>
      <c r="I30" s="7"/>
      <c r="J30" s="8"/>
      <c r="K30" s="7"/>
      <c r="L30" s="8"/>
      <c r="M30" s="7"/>
      <c r="N30" s="8"/>
    </row>
    <row r="31" spans="1:14" ht="13.5" thickBot="1">
      <c r="A31" s="476"/>
      <c r="B31" s="93" t="s">
        <v>113</v>
      </c>
      <c r="C31" s="103"/>
      <c r="D31" s="208"/>
      <c r="E31" s="473"/>
      <c r="F31" s="383"/>
      <c r="G31" s="255"/>
      <c r="H31" s="256"/>
      <c r="I31" s="21"/>
      <c r="J31" s="22"/>
      <c r="K31" s="21"/>
      <c r="L31" s="22"/>
      <c r="M31" s="21"/>
      <c r="N31" s="22"/>
    </row>
    <row r="32" spans="1:14" ht="12.75">
      <c r="A32" s="459" t="s">
        <v>22</v>
      </c>
      <c r="B32" s="92" t="s">
        <v>94</v>
      </c>
      <c r="C32" s="104"/>
      <c r="D32" s="237"/>
      <c r="E32" s="477"/>
      <c r="F32" s="382"/>
      <c r="G32" s="509"/>
      <c r="H32" s="512"/>
      <c r="I32" s="21"/>
      <c r="J32" s="22"/>
      <c r="K32" s="21"/>
      <c r="L32" s="22"/>
      <c r="M32" s="21"/>
      <c r="N32" s="22"/>
    </row>
    <row r="33" spans="1:14" ht="12.75">
      <c r="A33" s="460"/>
      <c r="B33" s="95" t="s">
        <v>101</v>
      </c>
      <c r="C33" s="105"/>
      <c r="D33" s="221"/>
      <c r="E33" s="478"/>
      <c r="F33" s="483"/>
      <c r="G33" s="510"/>
      <c r="H33" s="513"/>
      <c r="I33" s="21"/>
      <c r="J33" s="22"/>
      <c r="K33" s="21"/>
      <c r="L33" s="22"/>
      <c r="M33" s="21"/>
      <c r="N33" s="22"/>
    </row>
    <row r="34" spans="1:14" ht="12.75">
      <c r="A34" s="476"/>
      <c r="B34" s="93" t="s">
        <v>113</v>
      </c>
      <c r="C34" s="103"/>
      <c r="D34" s="208"/>
      <c r="E34" s="473"/>
      <c r="F34" s="383"/>
      <c r="G34" s="511"/>
      <c r="H34" s="514"/>
      <c r="I34" s="4"/>
      <c r="J34" s="5"/>
      <c r="K34" s="4"/>
      <c r="L34" s="5"/>
      <c r="M34" s="4"/>
      <c r="N34" s="5"/>
    </row>
    <row r="35" spans="1:14" ht="12.75">
      <c r="A35" s="459" t="s">
        <v>23</v>
      </c>
      <c r="B35" s="97" t="s">
        <v>94</v>
      </c>
      <c r="C35" s="104"/>
      <c r="D35" s="237"/>
      <c r="E35" s="477"/>
      <c r="F35" s="382"/>
      <c r="G35" s="255"/>
      <c r="H35" s="256"/>
      <c r="I35" s="4"/>
      <c r="J35" s="5"/>
      <c r="K35" s="4"/>
      <c r="L35" s="5"/>
      <c r="M35" s="4"/>
      <c r="N35" s="5"/>
    </row>
    <row r="36" spans="1:14" ht="12.75">
      <c r="A36" s="460"/>
      <c r="B36" s="93" t="s">
        <v>95</v>
      </c>
      <c r="C36" s="105"/>
      <c r="D36" s="221"/>
      <c r="E36" s="478"/>
      <c r="F36" s="483"/>
      <c r="G36" s="255"/>
      <c r="H36" s="256"/>
      <c r="I36" s="4"/>
      <c r="J36" s="5"/>
      <c r="K36" s="4"/>
      <c r="L36" s="5"/>
      <c r="M36" s="4"/>
      <c r="N36" s="5"/>
    </row>
    <row r="37" spans="1:14" ht="12.75">
      <c r="A37" s="476"/>
      <c r="B37" s="93" t="s">
        <v>107</v>
      </c>
      <c r="C37" s="103"/>
      <c r="D37" s="208"/>
      <c r="E37" s="473"/>
      <c r="F37" s="383"/>
      <c r="G37" s="259"/>
      <c r="H37" s="260"/>
      <c r="I37" s="4"/>
      <c r="J37" s="5"/>
      <c r="K37" s="4"/>
      <c r="L37" s="5"/>
      <c r="M37" s="4"/>
      <c r="N37" s="5"/>
    </row>
    <row r="38" spans="1:14" ht="12.75">
      <c r="A38" s="459" t="s">
        <v>24</v>
      </c>
      <c r="B38" s="97" t="s">
        <v>94</v>
      </c>
      <c r="C38" s="104"/>
      <c r="D38" s="237"/>
      <c r="E38" s="477"/>
      <c r="F38" s="382"/>
      <c r="G38" s="259"/>
      <c r="H38" s="260"/>
      <c r="I38" s="4"/>
      <c r="J38" s="5"/>
      <c r="K38" s="4"/>
      <c r="L38" s="5"/>
      <c r="M38" s="4"/>
      <c r="N38" s="5"/>
    </row>
    <row r="39" spans="1:14" ht="12.75">
      <c r="A39" s="460"/>
      <c r="B39" s="93" t="s">
        <v>95</v>
      </c>
      <c r="C39" s="105"/>
      <c r="D39" s="221"/>
      <c r="E39" s="478"/>
      <c r="F39" s="483"/>
      <c r="G39" s="259"/>
      <c r="H39" s="260"/>
      <c r="I39" s="4"/>
      <c r="J39" s="5"/>
      <c r="K39" s="4"/>
      <c r="L39" s="5"/>
      <c r="M39" s="4"/>
      <c r="N39" s="5"/>
    </row>
    <row r="40" spans="1:14" ht="12.75">
      <c r="A40" s="476"/>
      <c r="B40" s="93" t="s">
        <v>107</v>
      </c>
      <c r="C40" s="103"/>
      <c r="D40" s="208"/>
      <c r="E40" s="473"/>
      <c r="F40" s="383"/>
      <c r="G40" s="259"/>
      <c r="H40" s="260"/>
      <c r="I40" s="4"/>
      <c r="J40" s="5"/>
      <c r="K40" s="4"/>
      <c r="L40" s="5"/>
      <c r="M40" s="4"/>
      <c r="N40" s="5"/>
    </row>
    <row r="41" spans="1:14" ht="12.75">
      <c r="A41" s="459" t="s">
        <v>25</v>
      </c>
      <c r="B41" s="97" t="s">
        <v>94</v>
      </c>
      <c r="C41" s="104"/>
      <c r="D41" s="237"/>
      <c r="E41" s="477"/>
      <c r="F41" s="382"/>
      <c r="G41" s="259"/>
      <c r="H41" s="260"/>
      <c r="I41" s="4"/>
      <c r="J41" s="5"/>
      <c r="K41" s="4"/>
      <c r="L41" s="5"/>
      <c r="M41" s="4"/>
      <c r="N41" s="5"/>
    </row>
    <row r="42" spans="1:14" ht="12.75">
      <c r="A42" s="460"/>
      <c r="B42" s="93" t="s">
        <v>95</v>
      </c>
      <c r="C42" s="105"/>
      <c r="D42" s="221"/>
      <c r="E42" s="478"/>
      <c r="F42" s="483"/>
      <c r="G42" s="259"/>
      <c r="H42" s="260"/>
      <c r="I42" s="4"/>
      <c r="J42" s="5"/>
      <c r="K42" s="4"/>
      <c r="L42" s="5"/>
      <c r="M42" s="4"/>
      <c r="N42" s="5"/>
    </row>
    <row r="43" spans="1:14" ht="12.75">
      <c r="A43" s="476"/>
      <c r="B43" s="93" t="s">
        <v>107</v>
      </c>
      <c r="C43" s="103"/>
      <c r="D43" s="208"/>
      <c r="E43" s="473"/>
      <c r="F43" s="383"/>
      <c r="G43" s="259"/>
      <c r="H43" s="260"/>
      <c r="I43" s="4"/>
      <c r="J43" s="5"/>
      <c r="K43" s="4"/>
      <c r="L43" s="5"/>
      <c r="M43" s="4"/>
      <c r="N43" s="5"/>
    </row>
    <row r="44" spans="1:14" ht="12.75">
      <c r="A44" s="459" t="s">
        <v>26</v>
      </c>
      <c r="B44" s="97" t="s">
        <v>94</v>
      </c>
      <c r="C44" s="104"/>
      <c r="D44" s="237"/>
      <c r="E44" s="477"/>
      <c r="F44" s="382"/>
      <c r="G44" s="257"/>
      <c r="H44" s="258"/>
      <c r="I44" s="14"/>
      <c r="J44" s="15"/>
      <c r="K44" s="14"/>
      <c r="L44" s="15"/>
      <c r="M44" s="14"/>
      <c r="N44" s="15"/>
    </row>
    <row r="45" spans="1:14" ht="12.75">
      <c r="A45" s="460"/>
      <c r="B45" s="93" t="s">
        <v>95</v>
      </c>
      <c r="C45" s="105"/>
      <c r="D45" s="221"/>
      <c r="E45" s="478"/>
      <c r="F45" s="483"/>
      <c r="G45" s="257"/>
      <c r="H45" s="258"/>
      <c r="I45" s="14"/>
      <c r="J45" s="15"/>
      <c r="K45" s="14"/>
      <c r="L45" s="15"/>
      <c r="M45" s="14"/>
      <c r="N45" s="15"/>
    </row>
    <row r="46" spans="1:14" ht="13.5" thickBot="1">
      <c r="A46" s="507"/>
      <c r="B46" s="93" t="s">
        <v>107</v>
      </c>
      <c r="C46" s="103"/>
      <c r="D46" s="208"/>
      <c r="E46" s="472"/>
      <c r="F46" s="397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419" t="s">
        <v>32</v>
      </c>
      <c r="B48" s="419"/>
      <c r="C48" s="419"/>
      <c r="D48" s="42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19" t="s">
        <v>35</v>
      </c>
      <c r="C50" s="419"/>
      <c r="D50" s="419"/>
      <c r="E50" s="4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19" t="s">
        <v>34</v>
      </c>
      <c r="C51" s="419"/>
      <c r="D51" s="4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57">
    <mergeCell ref="B50:E50"/>
    <mergeCell ref="A11:A13"/>
    <mergeCell ref="A14:A16"/>
    <mergeCell ref="E11:E13"/>
    <mergeCell ref="A20:A22"/>
    <mergeCell ref="E20:E22"/>
    <mergeCell ref="A17:A19"/>
    <mergeCell ref="E17:E19"/>
    <mergeCell ref="A23:A25"/>
    <mergeCell ref="E23:E25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F11:F13"/>
    <mergeCell ref="E14:E16"/>
    <mergeCell ref="F14:F16"/>
    <mergeCell ref="M9:N9"/>
    <mergeCell ref="F35:F37"/>
    <mergeCell ref="I1:K1"/>
    <mergeCell ref="I2:K2"/>
    <mergeCell ref="I3:K3"/>
    <mergeCell ref="K9:L9"/>
    <mergeCell ref="G9:H9"/>
    <mergeCell ref="F9:F10"/>
    <mergeCell ref="G32:G34"/>
    <mergeCell ref="H32:H34"/>
    <mergeCell ref="F23:F25"/>
    <mergeCell ref="F17:F19"/>
    <mergeCell ref="F20:F22"/>
    <mergeCell ref="F26:F28"/>
    <mergeCell ref="F29:F31"/>
    <mergeCell ref="E32:E34"/>
    <mergeCell ref="F32:F34"/>
    <mergeCell ref="A44:A46"/>
    <mergeCell ref="E44:E46"/>
    <mergeCell ref="F44:F46"/>
    <mergeCell ref="E41:E43"/>
    <mergeCell ref="F41:F43"/>
    <mergeCell ref="A41:A43"/>
    <mergeCell ref="F38:F40"/>
    <mergeCell ref="E35:E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2020-06-23T07:18:50Z</dcterms:modified>
  <cp:category/>
  <cp:version/>
  <cp:contentType/>
  <cp:contentStatus/>
</cp:coreProperties>
</file>